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G:\Engineering Services\WASTE MANAGEMENT\Bungendore Landfill Closure Plan\Monitoring reports\2019-20\"/>
    </mc:Choice>
  </mc:AlternateContent>
  <xr:revisionPtr revIDLastSave="0" documentId="13_ncr:1_{F4021241-B856-447B-AC72-088DEB26E48E}" xr6:coauthVersionLast="45" xr6:coauthVersionMax="45" xr10:uidLastSave="{00000000-0000-0000-0000-000000000000}"/>
  <bookViews>
    <workbookView xWindow="-120" yWindow="-120" windowWidth="38640" windowHeight="23640" xr2:uid="{00000000-000D-0000-FFFF-FFFF00000000}"/>
  </bookViews>
  <sheets>
    <sheet name="Collated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2" i="1" l="1"/>
  <c r="AE22" i="1"/>
  <c r="AD22" i="1"/>
  <c r="AC22" i="1"/>
  <c r="AB22" i="1"/>
  <c r="AA22" i="1"/>
  <c r="Z22" i="1"/>
  <c r="Y22" i="1"/>
  <c r="X22" i="1"/>
  <c r="W22" i="1"/>
  <c r="S22" i="1"/>
  <c r="R22" i="1"/>
  <c r="Q22" i="1"/>
  <c r="P22" i="1"/>
  <c r="O22" i="1"/>
  <c r="N22" i="1"/>
  <c r="M22" i="1"/>
  <c r="J22" i="1"/>
  <c r="I22" i="1"/>
  <c r="H22" i="1"/>
  <c r="G22" i="1"/>
  <c r="F22" i="1"/>
  <c r="E22" i="1"/>
  <c r="AF21" i="1"/>
  <c r="AE21" i="1"/>
  <c r="AD21" i="1"/>
  <c r="AC21" i="1"/>
  <c r="AB21" i="1"/>
  <c r="AA21" i="1"/>
  <c r="Z21" i="1"/>
  <c r="Y21" i="1"/>
  <c r="X21" i="1"/>
  <c r="W21" i="1"/>
  <c r="T21" i="1"/>
  <c r="S21" i="1"/>
  <c r="R21" i="1"/>
  <c r="Q21" i="1"/>
  <c r="P21" i="1"/>
  <c r="O21" i="1"/>
  <c r="N21" i="1"/>
  <c r="M21" i="1"/>
  <c r="J21" i="1"/>
  <c r="I21" i="1"/>
  <c r="H21" i="1"/>
  <c r="G21" i="1"/>
  <c r="F21" i="1"/>
  <c r="E21" i="1"/>
  <c r="AF20" i="1"/>
  <c r="AD20" i="1"/>
  <c r="AC20" i="1"/>
  <c r="AB20" i="1"/>
  <c r="AA20" i="1"/>
  <c r="Z20" i="1"/>
  <c r="Y20" i="1"/>
  <c r="X20" i="1"/>
  <c r="W20" i="1"/>
  <c r="S20" i="1"/>
  <c r="R20" i="1"/>
  <c r="Q20" i="1"/>
  <c r="P20" i="1"/>
  <c r="O20" i="1"/>
  <c r="N20" i="1"/>
  <c r="M20" i="1"/>
  <c r="J20" i="1"/>
  <c r="I20" i="1"/>
  <c r="H20" i="1"/>
  <c r="G20" i="1"/>
  <c r="F20" i="1"/>
  <c r="E20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G11" i="1"/>
  <c r="AF11" i="1"/>
  <c r="AE11" i="1"/>
  <c r="AD11" i="1"/>
  <c r="AC11" i="1"/>
  <c r="AB11" i="1"/>
  <c r="AA11" i="1"/>
  <c r="Z11" i="1"/>
  <c r="Y11" i="1"/>
  <c r="X11" i="1"/>
  <c r="W11" i="1"/>
  <c r="S11" i="1"/>
  <c r="R11" i="1"/>
  <c r="Q11" i="1"/>
  <c r="P11" i="1"/>
  <c r="O11" i="1"/>
  <c r="N11" i="1"/>
  <c r="M11" i="1"/>
  <c r="J11" i="1"/>
  <c r="I11" i="1"/>
  <c r="H11" i="1"/>
  <c r="G11" i="1"/>
  <c r="F11" i="1"/>
  <c r="E11" i="1"/>
  <c r="AG10" i="1"/>
  <c r="AF10" i="1"/>
  <c r="AE10" i="1"/>
  <c r="AD10" i="1"/>
  <c r="AC10" i="1"/>
  <c r="AB10" i="1"/>
  <c r="AA10" i="1"/>
  <c r="Z10" i="1"/>
  <c r="Y10" i="1"/>
  <c r="X10" i="1"/>
  <c r="W10" i="1"/>
  <c r="T10" i="1"/>
  <c r="S10" i="1"/>
  <c r="R10" i="1"/>
  <c r="Q10" i="1"/>
  <c r="P10" i="1"/>
  <c r="O10" i="1"/>
  <c r="N10" i="1"/>
  <c r="M10" i="1"/>
  <c r="J10" i="1"/>
  <c r="I10" i="1"/>
  <c r="H10" i="1"/>
  <c r="G10" i="1"/>
  <c r="F10" i="1"/>
  <c r="E10" i="1"/>
  <c r="AF9" i="1"/>
  <c r="AD9" i="1"/>
  <c r="AC9" i="1"/>
  <c r="AB9" i="1"/>
  <c r="AA9" i="1"/>
  <c r="Z9" i="1"/>
  <c r="Y9" i="1"/>
  <c r="X9" i="1"/>
  <c r="W9" i="1"/>
  <c r="S9" i="1"/>
  <c r="R9" i="1"/>
  <c r="Q9" i="1"/>
  <c r="P9" i="1"/>
  <c r="O9" i="1"/>
  <c r="N9" i="1"/>
  <c r="M9" i="1"/>
  <c r="J9" i="1"/>
  <c r="I9" i="1"/>
  <c r="H9" i="1"/>
  <c r="G9" i="1"/>
  <c r="F9" i="1"/>
  <c r="E9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<sst xmlns="http://schemas.openxmlformats.org/spreadsheetml/2006/main" count="333" uniqueCount="63">
  <si>
    <t>Quarter</t>
  </si>
  <si>
    <t>Site</t>
  </si>
  <si>
    <t>Date</t>
  </si>
  <si>
    <t>Comment</t>
  </si>
  <si>
    <t>Total Dissolved Solids</t>
  </si>
  <si>
    <t>Turbidity</t>
  </si>
  <si>
    <t>Redox Potential</t>
  </si>
  <si>
    <t>Chloride</t>
  </si>
  <si>
    <t>Sulfate</t>
  </si>
  <si>
    <t>Bicarbonate Alkalinity as CaCO3</t>
  </si>
  <si>
    <t>Carbonate Alkalinity as CaCO3</t>
  </si>
  <si>
    <t>Hydroxide Alkalinity as CaCO3</t>
  </si>
  <si>
    <t>Total Alkalinity as CaCO3</t>
  </si>
  <si>
    <t>Calcium</t>
  </si>
  <si>
    <t>Iron</t>
  </si>
  <si>
    <t>Magnesium</t>
  </si>
  <si>
    <t>Manganese</t>
  </si>
  <si>
    <t>Potassium</t>
  </si>
  <si>
    <t>Sodium</t>
  </si>
  <si>
    <t>Fluoride</t>
  </si>
  <si>
    <t>Ammonia as N</t>
  </si>
  <si>
    <t>Nitrite as N</t>
  </si>
  <si>
    <t>Nitrate as N</t>
  </si>
  <si>
    <t>Nitrite + Nitrate as N</t>
  </si>
  <si>
    <t>Depth to Water Sampling</t>
  </si>
  <si>
    <t>Depth to Water level</t>
  </si>
  <si>
    <t>Conductivity</t>
  </si>
  <si>
    <t>Dissolved Oxygen</t>
  </si>
  <si>
    <t>Temperature</t>
  </si>
  <si>
    <t>pH</t>
  </si>
  <si>
    <t>Total Organic Carbon (as NPOC)</t>
  </si>
  <si>
    <t>Adsorbable Organic Halides (AOX)</t>
  </si>
  <si>
    <t>Chemical Oxygen Demand</t>
  </si>
  <si>
    <t>Biochemical Oxygen Demand</t>
  </si>
  <si>
    <t>Butane</t>
  </si>
  <si>
    <t>Butene</t>
  </si>
  <si>
    <t>Ethane</t>
  </si>
  <si>
    <t>Ethene</t>
  </si>
  <si>
    <t>Methane</t>
  </si>
  <si>
    <t>Propane</t>
  </si>
  <si>
    <t>Propene</t>
  </si>
  <si>
    <t>Phenols (Total)</t>
  </si>
  <si>
    <t>Volatile Fatty Acids</t>
  </si>
  <si>
    <t>EPLQ1</t>
  </si>
  <si>
    <t>GW03</t>
  </si>
  <si>
    <t>EPLQ2</t>
  </si>
  <si>
    <t>EPLQ3</t>
  </si>
  <si>
    <t>EPLQ4</t>
  </si>
  <si>
    <t>No of samples required</t>
  </si>
  <si>
    <t>No of samples Collected</t>
  </si>
  <si>
    <t>Lowest</t>
  </si>
  <si>
    <t>Mean</t>
  </si>
  <si>
    <t>Highest</t>
  </si>
  <si>
    <t>GW04</t>
  </si>
  <si>
    <t>&lt;0.1</t>
  </si>
  <si>
    <t>&lt;0.10</t>
  </si>
  <si>
    <t>&lt;0.01</t>
  </si>
  <si>
    <t>&lt;2</t>
  </si>
  <si>
    <t>&lt;10</t>
  </si>
  <si>
    <t>&lt;0.05</t>
  </si>
  <si>
    <t>&lt;5</t>
  </si>
  <si>
    <t>&lt;1</t>
  </si>
  <si>
    <t>&lt;20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</si>
</sst>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9"/>
  <sheetViews>
    <sheetView tabSelected="1" workbookViewId="0">
      <selection activeCell="F9" sqref="F9"/>
    </sheetView>
  </sheetViews>
  <sheetFormatPr defaultColWidth="11.140625" defaultRowHeight="15" x14ac:dyDescent="0.25"/>
  <cols>
    <col min="20" max="20" width="8.85546875" bestFit="1" customWidth="1"/>
    <col min="21" max="21" width="6.7109375" customWidth="1"/>
    <col min="22" max="22" width="7.7109375" customWidth="1"/>
    <col min="23" max="23" width="7.5703125" customWidth="1"/>
    <col min="24" max="24" width="9" customWidth="1"/>
    <col min="25" max="25" width="7.28515625" customWidth="1"/>
    <col min="34" max="37" width="6.85546875" bestFit="1" customWidth="1"/>
    <col min="38" max="38" width="8.140625" bestFit="1" customWidth="1"/>
    <col min="39" max="40" width="7.85546875" bestFit="1" customWidth="1"/>
    <col min="41" max="41" width="7.7109375" bestFit="1" customWidth="1"/>
    <col min="42" max="42" width="10.5703125" bestFit="1" customWidth="1"/>
  </cols>
  <sheetData>
    <row r="1" spans="1:43" x14ac:dyDescent="0.25">
      <c r="C1" s="1"/>
    </row>
    <row r="2" spans="1:43" x14ac:dyDescent="0.25">
      <c r="A2" t="s">
        <v>0</v>
      </c>
      <c r="B2" t="s">
        <v>1</v>
      </c>
      <c r="C2" s="1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</row>
    <row r="3" spans="1:43" x14ac:dyDescent="0.25">
      <c r="A3" t="s">
        <v>43</v>
      </c>
      <c r="B3" t="s">
        <v>53</v>
      </c>
      <c r="C3" s="1">
        <v>43732</v>
      </c>
      <c r="E3">
        <v>695</v>
      </c>
      <c r="G3">
        <v>362</v>
      </c>
      <c r="H3">
        <v>83.7</v>
      </c>
      <c r="I3">
        <v>29.3</v>
      </c>
      <c r="J3">
        <v>64.2</v>
      </c>
      <c r="K3" t="s">
        <v>54</v>
      </c>
      <c r="L3" t="s">
        <v>54</v>
      </c>
      <c r="M3">
        <v>64</v>
      </c>
      <c r="N3">
        <v>25.2</v>
      </c>
      <c r="O3">
        <v>24.1</v>
      </c>
      <c r="P3">
        <v>25</v>
      </c>
      <c r="Q3">
        <v>0.52700000000000002</v>
      </c>
      <c r="R3">
        <v>3.6</v>
      </c>
      <c r="S3">
        <v>78.3</v>
      </c>
      <c r="T3" t="s">
        <v>55</v>
      </c>
      <c r="U3" t="s">
        <v>54</v>
      </c>
      <c r="V3" t="s">
        <v>56</v>
      </c>
      <c r="W3">
        <v>26.1</v>
      </c>
      <c r="X3">
        <v>26.1</v>
      </c>
      <c r="Y3">
        <v>10.1</v>
      </c>
      <c r="Z3">
        <v>10.1</v>
      </c>
      <c r="AA3">
        <v>641</v>
      </c>
      <c r="AB3">
        <v>6.1</v>
      </c>
      <c r="AC3">
        <v>15.8</v>
      </c>
      <c r="AD3">
        <v>6</v>
      </c>
      <c r="AE3">
        <v>3</v>
      </c>
      <c r="AF3">
        <v>69</v>
      </c>
      <c r="AG3">
        <v>14</v>
      </c>
      <c r="AH3" t="s">
        <v>57</v>
      </c>
      <c r="AI3" t="s">
        <v>58</v>
      </c>
      <c r="AJ3" t="s">
        <v>58</v>
      </c>
      <c r="AK3" t="s">
        <v>58</v>
      </c>
      <c r="AL3" t="s">
        <v>58</v>
      </c>
      <c r="AM3" t="s">
        <v>58</v>
      </c>
      <c r="AN3" t="s">
        <v>58</v>
      </c>
      <c r="AO3" t="s">
        <v>58</v>
      </c>
      <c r="AP3" t="s">
        <v>59</v>
      </c>
      <c r="AQ3" t="s">
        <v>58</v>
      </c>
    </row>
    <row r="4" spans="1:43" x14ac:dyDescent="0.25">
      <c r="A4" t="s">
        <v>45</v>
      </c>
      <c r="B4" t="s">
        <v>53</v>
      </c>
      <c r="C4" s="1">
        <v>43809</v>
      </c>
      <c r="E4">
        <v>405</v>
      </c>
      <c r="F4">
        <v>342</v>
      </c>
      <c r="G4">
        <v>306</v>
      </c>
      <c r="H4">
        <v>72.599999999999994</v>
      </c>
      <c r="I4">
        <v>12.2</v>
      </c>
      <c r="J4">
        <v>66.7</v>
      </c>
      <c r="K4" t="s">
        <v>54</v>
      </c>
      <c r="L4" t="s">
        <v>54</v>
      </c>
      <c r="M4">
        <v>67</v>
      </c>
      <c r="N4">
        <v>23.9</v>
      </c>
      <c r="O4">
        <v>10.6</v>
      </c>
      <c r="P4">
        <v>22.2</v>
      </c>
      <c r="Q4">
        <v>0.25</v>
      </c>
      <c r="R4">
        <v>2.1</v>
      </c>
      <c r="S4">
        <v>80.599999999999994</v>
      </c>
      <c r="T4">
        <v>0.08</v>
      </c>
      <c r="U4" t="s">
        <v>54</v>
      </c>
      <c r="V4" t="s">
        <v>56</v>
      </c>
      <c r="W4">
        <v>28</v>
      </c>
      <c r="X4">
        <v>28</v>
      </c>
      <c r="Y4">
        <v>10.199999999999999</v>
      </c>
      <c r="Z4">
        <v>10.199999999999999</v>
      </c>
      <c r="AA4">
        <v>640</v>
      </c>
      <c r="AB4">
        <v>5.7</v>
      </c>
      <c r="AC4">
        <v>18.7</v>
      </c>
      <c r="AD4">
        <v>5.7</v>
      </c>
      <c r="AE4">
        <v>3</v>
      </c>
      <c r="AF4">
        <v>30</v>
      </c>
      <c r="AG4" t="s">
        <v>60</v>
      </c>
      <c r="AH4" t="s">
        <v>57</v>
      </c>
      <c r="AI4" t="s">
        <v>58</v>
      </c>
      <c r="AJ4" t="s">
        <v>58</v>
      </c>
      <c r="AK4" t="s">
        <v>58</v>
      </c>
      <c r="AL4" t="s">
        <v>58</v>
      </c>
      <c r="AM4" t="s">
        <v>58</v>
      </c>
      <c r="AN4" t="s">
        <v>58</v>
      </c>
      <c r="AO4" t="s">
        <v>58</v>
      </c>
      <c r="AP4" t="s">
        <v>59</v>
      </c>
      <c r="AQ4" t="s">
        <v>58</v>
      </c>
    </row>
    <row r="5" spans="1:43" x14ac:dyDescent="0.25">
      <c r="A5" t="s">
        <v>46</v>
      </c>
      <c r="B5" t="s">
        <v>53</v>
      </c>
      <c r="C5" s="1">
        <v>43927</v>
      </c>
      <c r="E5">
        <v>505</v>
      </c>
      <c r="F5">
        <v>646</v>
      </c>
      <c r="G5">
        <v>206</v>
      </c>
      <c r="H5">
        <v>73</v>
      </c>
      <c r="I5">
        <v>15.6</v>
      </c>
      <c r="J5">
        <v>68.599999999999994</v>
      </c>
      <c r="K5" t="s">
        <v>54</v>
      </c>
      <c r="L5" t="s">
        <v>54</v>
      </c>
      <c r="M5">
        <v>68</v>
      </c>
      <c r="N5">
        <v>25.4</v>
      </c>
      <c r="O5">
        <v>14.5</v>
      </c>
      <c r="P5">
        <v>22.2</v>
      </c>
      <c r="Q5">
        <v>0.313</v>
      </c>
      <c r="R5">
        <v>2.5</v>
      </c>
      <c r="S5">
        <v>76</v>
      </c>
      <c r="T5" t="s">
        <v>59</v>
      </c>
      <c r="U5" t="s">
        <v>54</v>
      </c>
      <c r="V5" t="s">
        <v>56</v>
      </c>
      <c r="W5">
        <v>26.8</v>
      </c>
      <c r="X5">
        <v>26.8</v>
      </c>
      <c r="Y5">
        <v>10.4</v>
      </c>
      <c r="Z5">
        <v>10.3</v>
      </c>
      <c r="AA5">
        <v>674</v>
      </c>
      <c r="AB5">
        <v>5.8</v>
      </c>
      <c r="AC5">
        <v>16.5</v>
      </c>
      <c r="AD5">
        <v>6</v>
      </c>
      <c r="AE5" t="s">
        <v>61</v>
      </c>
      <c r="AF5">
        <v>180</v>
      </c>
      <c r="AG5" t="s">
        <v>60</v>
      </c>
      <c r="AH5" t="s">
        <v>57</v>
      </c>
      <c r="AI5" t="s">
        <v>58</v>
      </c>
      <c r="AJ5" t="s">
        <v>58</v>
      </c>
      <c r="AK5" t="s">
        <v>58</v>
      </c>
      <c r="AL5" t="s">
        <v>58</v>
      </c>
      <c r="AM5" t="s">
        <v>58</v>
      </c>
      <c r="AN5" t="s">
        <v>58</v>
      </c>
      <c r="AO5" t="s">
        <v>58</v>
      </c>
      <c r="AP5" t="s">
        <v>59</v>
      </c>
      <c r="AQ5" t="s">
        <v>58</v>
      </c>
    </row>
    <row r="6" spans="1:43" x14ac:dyDescent="0.25">
      <c r="A6" t="s">
        <v>47</v>
      </c>
      <c r="B6" t="s">
        <v>53</v>
      </c>
      <c r="C6" s="1">
        <v>44013</v>
      </c>
      <c r="E6">
        <v>456</v>
      </c>
      <c r="F6">
        <v>447</v>
      </c>
      <c r="G6">
        <v>238</v>
      </c>
      <c r="H6">
        <v>71.5</v>
      </c>
      <c r="I6">
        <v>9.1999999999999993</v>
      </c>
      <c r="J6">
        <v>70.599999999999994</v>
      </c>
      <c r="K6" t="s">
        <v>54</v>
      </c>
      <c r="L6" t="s">
        <v>54</v>
      </c>
      <c r="M6">
        <v>71</v>
      </c>
      <c r="N6">
        <v>23.5</v>
      </c>
      <c r="O6">
        <v>12.1</v>
      </c>
      <c r="P6">
        <v>23</v>
      </c>
      <c r="Q6">
        <v>0.30199999999999999</v>
      </c>
      <c r="R6">
        <v>2.4</v>
      </c>
      <c r="S6">
        <v>71.099999999999994</v>
      </c>
      <c r="T6">
        <v>0.06</v>
      </c>
      <c r="U6" t="s">
        <v>54</v>
      </c>
      <c r="V6" t="s">
        <v>56</v>
      </c>
      <c r="W6">
        <v>33.799999999999997</v>
      </c>
      <c r="X6">
        <v>33.799999999999997</v>
      </c>
      <c r="Y6">
        <v>10.4</v>
      </c>
      <c r="Z6">
        <v>10.3</v>
      </c>
      <c r="AA6">
        <v>647</v>
      </c>
      <c r="AB6">
        <v>6.3</v>
      </c>
      <c r="AC6">
        <v>15.8</v>
      </c>
      <c r="AD6">
        <v>6</v>
      </c>
      <c r="AE6" t="s">
        <v>61</v>
      </c>
      <c r="AF6">
        <v>37</v>
      </c>
      <c r="AG6">
        <v>26</v>
      </c>
      <c r="AH6" t="s">
        <v>57</v>
      </c>
      <c r="AI6" t="s">
        <v>58</v>
      </c>
      <c r="AJ6" t="s">
        <v>58</v>
      </c>
      <c r="AK6" t="s">
        <v>58</v>
      </c>
      <c r="AL6" t="s">
        <v>58</v>
      </c>
      <c r="AM6" t="s">
        <v>58</v>
      </c>
      <c r="AN6" t="s">
        <v>58</v>
      </c>
      <c r="AO6" t="s">
        <v>58</v>
      </c>
      <c r="AP6" t="s">
        <v>59</v>
      </c>
      <c r="AQ6" t="s">
        <v>58</v>
      </c>
    </row>
    <row r="7" spans="1:43" x14ac:dyDescent="0.25">
      <c r="A7" s="2" t="s">
        <v>48</v>
      </c>
      <c r="B7" s="2"/>
      <c r="C7" s="1"/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4</v>
      </c>
      <c r="W7">
        <v>4</v>
      </c>
      <c r="X7">
        <v>4</v>
      </c>
      <c r="Y7">
        <v>4</v>
      </c>
      <c r="Z7">
        <v>4</v>
      </c>
      <c r="AA7">
        <v>4</v>
      </c>
      <c r="AB7">
        <v>4</v>
      </c>
      <c r="AC7">
        <v>4</v>
      </c>
      <c r="AD7">
        <v>4</v>
      </c>
      <c r="AE7">
        <v>4</v>
      </c>
      <c r="AF7">
        <v>4</v>
      </c>
      <c r="AG7">
        <v>4</v>
      </c>
      <c r="AH7">
        <v>4</v>
      </c>
      <c r="AI7">
        <v>4</v>
      </c>
      <c r="AJ7">
        <v>4</v>
      </c>
      <c r="AK7">
        <v>4</v>
      </c>
      <c r="AL7">
        <v>4</v>
      </c>
      <c r="AM7">
        <v>4</v>
      </c>
      <c r="AN7">
        <v>4</v>
      </c>
      <c r="AO7">
        <v>4</v>
      </c>
      <c r="AP7">
        <v>4</v>
      </c>
      <c r="AQ7">
        <v>4</v>
      </c>
    </row>
    <row r="8" spans="1:43" x14ac:dyDescent="0.25">
      <c r="A8" s="2" t="s">
        <v>49</v>
      </c>
      <c r="B8" s="2"/>
      <c r="C8" s="1"/>
      <c r="D8">
        <v>4</v>
      </c>
      <c r="E8">
        <f>COUNTA(E$51:E$54)</f>
        <v>0</v>
      </c>
      <c r="F8">
        <f t="shared" ref="F8:AQ8" si="0">COUNTA(F$51:F$54)</f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si="0"/>
        <v>0</v>
      </c>
      <c r="O8">
        <f t="shared" si="0"/>
        <v>0</v>
      </c>
      <c r="P8">
        <f t="shared" si="0"/>
        <v>0</v>
      </c>
      <c r="Q8">
        <f t="shared" si="0"/>
        <v>0</v>
      </c>
      <c r="R8">
        <f t="shared" si="0"/>
        <v>0</v>
      </c>
      <c r="S8">
        <f t="shared" si="0"/>
        <v>0</v>
      </c>
      <c r="T8">
        <f t="shared" si="0"/>
        <v>0</v>
      </c>
      <c r="U8">
        <f t="shared" si="0"/>
        <v>0</v>
      </c>
      <c r="V8">
        <f t="shared" si="0"/>
        <v>0</v>
      </c>
      <c r="W8">
        <f t="shared" si="0"/>
        <v>0</v>
      </c>
      <c r="X8">
        <f t="shared" si="0"/>
        <v>0</v>
      </c>
      <c r="Y8">
        <f t="shared" si="0"/>
        <v>0</v>
      </c>
      <c r="Z8">
        <f t="shared" si="0"/>
        <v>0</v>
      </c>
      <c r="AA8">
        <f t="shared" si="0"/>
        <v>0</v>
      </c>
      <c r="AB8">
        <f t="shared" si="0"/>
        <v>0</v>
      </c>
      <c r="AC8">
        <f t="shared" si="0"/>
        <v>0</v>
      </c>
      <c r="AD8">
        <f t="shared" si="0"/>
        <v>0</v>
      </c>
      <c r="AE8">
        <f t="shared" si="0"/>
        <v>0</v>
      </c>
      <c r="AF8">
        <f t="shared" si="0"/>
        <v>0</v>
      </c>
      <c r="AG8">
        <f t="shared" si="0"/>
        <v>0</v>
      </c>
      <c r="AH8">
        <f t="shared" si="0"/>
        <v>0</v>
      </c>
      <c r="AI8">
        <f t="shared" si="0"/>
        <v>0</v>
      </c>
      <c r="AJ8">
        <f t="shared" si="0"/>
        <v>0</v>
      </c>
      <c r="AK8">
        <f t="shared" si="0"/>
        <v>0</v>
      </c>
      <c r="AL8">
        <f t="shared" si="0"/>
        <v>0</v>
      </c>
      <c r="AM8">
        <f t="shared" si="0"/>
        <v>0</v>
      </c>
      <c r="AN8">
        <f t="shared" si="0"/>
        <v>0</v>
      </c>
      <c r="AO8">
        <f t="shared" si="0"/>
        <v>0</v>
      </c>
      <c r="AP8">
        <f t="shared" si="0"/>
        <v>0</v>
      </c>
      <c r="AQ8">
        <f t="shared" si="0"/>
        <v>0</v>
      </c>
    </row>
    <row r="9" spans="1:43" x14ac:dyDescent="0.25">
      <c r="A9" s="2" t="s">
        <v>50</v>
      </c>
      <c r="B9" s="2"/>
      <c r="C9" s="1"/>
      <c r="E9">
        <f>MIN(E3:E6)</f>
        <v>405</v>
      </c>
      <c r="F9">
        <f t="shared" ref="F9:AQ9" si="1">MIN(F3:F6)</f>
        <v>342</v>
      </c>
      <c r="G9">
        <f t="shared" si="1"/>
        <v>206</v>
      </c>
      <c r="H9">
        <f t="shared" si="1"/>
        <v>71.5</v>
      </c>
      <c r="I9">
        <f t="shared" si="1"/>
        <v>9.1999999999999993</v>
      </c>
      <c r="J9">
        <f t="shared" si="1"/>
        <v>64.2</v>
      </c>
      <c r="K9" t="s">
        <v>54</v>
      </c>
      <c r="L9" t="s">
        <v>54</v>
      </c>
      <c r="M9">
        <f t="shared" si="1"/>
        <v>64</v>
      </c>
      <c r="N9">
        <f t="shared" si="1"/>
        <v>23.5</v>
      </c>
      <c r="O9">
        <f t="shared" si="1"/>
        <v>10.6</v>
      </c>
      <c r="P9">
        <f t="shared" si="1"/>
        <v>22.2</v>
      </c>
      <c r="Q9">
        <f t="shared" si="1"/>
        <v>0.25</v>
      </c>
      <c r="R9">
        <f t="shared" si="1"/>
        <v>2.1</v>
      </c>
      <c r="S9">
        <f t="shared" si="1"/>
        <v>71.099999999999994</v>
      </c>
      <c r="T9" t="s">
        <v>59</v>
      </c>
      <c r="U9" t="s">
        <v>54</v>
      </c>
      <c r="V9" t="s">
        <v>56</v>
      </c>
      <c r="W9">
        <f t="shared" si="1"/>
        <v>26.1</v>
      </c>
      <c r="X9">
        <f t="shared" si="1"/>
        <v>26.1</v>
      </c>
      <c r="Y9">
        <f t="shared" si="1"/>
        <v>10.1</v>
      </c>
      <c r="Z9">
        <f t="shared" si="1"/>
        <v>10.1</v>
      </c>
      <c r="AA9">
        <f t="shared" si="1"/>
        <v>640</v>
      </c>
      <c r="AB9">
        <f t="shared" si="1"/>
        <v>5.7</v>
      </c>
      <c r="AC9">
        <f t="shared" si="1"/>
        <v>15.8</v>
      </c>
      <c r="AD9">
        <f t="shared" si="1"/>
        <v>5.7</v>
      </c>
      <c r="AE9" t="s">
        <v>61</v>
      </c>
      <c r="AF9">
        <f t="shared" si="1"/>
        <v>30</v>
      </c>
      <c r="AG9" t="s">
        <v>60</v>
      </c>
      <c r="AH9" t="s">
        <v>57</v>
      </c>
      <c r="AI9" t="s">
        <v>58</v>
      </c>
      <c r="AJ9" t="s">
        <v>58</v>
      </c>
      <c r="AK9" t="s">
        <v>58</v>
      </c>
      <c r="AL9" t="s">
        <v>58</v>
      </c>
      <c r="AM9" t="s">
        <v>58</v>
      </c>
      <c r="AN9" t="s">
        <v>58</v>
      </c>
      <c r="AO9" t="s">
        <v>58</v>
      </c>
      <c r="AP9" t="s">
        <v>58</v>
      </c>
      <c r="AQ9" t="s">
        <v>58</v>
      </c>
    </row>
    <row r="10" spans="1:43" x14ac:dyDescent="0.25">
      <c r="A10" s="2" t="s">
        <v>51</v>
      </c>
      <c r="B10" s="2"/>
      <c r="C10" s="1"/>
      <c r="E10">
        <f t="shared" ref="E10:S10" si="2">SUM(E3:E6)/COUNT(E3:E6)</f>
        <v>515.25</v>
      </c>
      <c r="F10">
        <f t="shared" si="2"/>
        <v>478.33333333333331</v>
      </c>
      <c r="G10">
        <f t="shared" si="2"/>
        <v>278</v>
      </c>
      <c r="H10">
        <f t="shared" si="2"/>
        <v>75.2</v>
      </c>
      <c r="I10">
        <f t="shared" si="2"/>
        <v>16.574999999999999</v>
      </c>
      <c r="J10">
        <f t="shared" si="2"/>
        <v>67.525000000000006</v>
      </c>
      <c r="K10" t="s">
        <v>54</v>
      </c>
      <c r="L10" t="s">
        <v>54</v>
      </c>
      <c r="M10">
        <f t="shared" si="2"/>
        <v>67.5</v>
      </c>
      <c r="N10">
        <f t="shared" si="2"/>
        <v>24.5</v>
      </c>
      <c r="O10">
        <f t="shared" si="2"/>
        <v>15.325000000000001</v>
      </c>
      <c r="P10">
        <f t="shared" si="2"/>
        <v>23.1</v>
      </c>
      <c r="Q10">
        <f t="shared" si="2"/>
        <v>0.34800000000000003</v>
      </c>
      <c r="R10">
        <f t="shared" si="2"/>
        <v>2.65</v>
      </c>
      <c r="S10">
        <f t="shared" si="2"/>
        <v>76.5</v>
      </c>
      <c r="T10">
        <f>SUM(T3:T6)/COUNT(T3:T6)</f>
        <v>7.0000000000000007E-2</v>
      </c>
      <c r="U10" t="s">
        <v>54</v>
      </c>
      <c r="V10" t="s">
        <v>56</v>
      </c>
      <c r="W10">
        <f t="shared" ref="W10:AQ10" si="3">SUM(W3:W6)/COUNT(W3:W6)</f>
        <v>28.675000000000001</v>
      </c>
      <c r="X10">
        <f t="shared" si="3"/>
        <v>28.675000000000001</v>
      </c>
      <c r="Y10">
        <f t="shared" si="3"/>
        <v>10.274999999999999</v>
      </c>
      <c r="Z10">
        <f t="shared" si="3"/>
        <v>10.225</v>
      </c>
      <c r="AA10">
        <f t="shared" si="3"/>
        <v>650.5</v>
      </c>
      <c r="AB10">
        <f t="shared" si="3"/>
        <v>5.9750000000000005</v>
      </c>
      <c r="AC10">
        <f t="shared" si="3"/>
        <v>16.7</v>
      </c>
      <c r="AD10">
        <f t="shared" si="3"/>
        <v>5.9249999999999998</v>
      </c>
      <c r="AE10">
        <f t="shared" si="3"/>
        <v>3</v>
      </c>
      <c r="AF10">
        <f t="shared" si="3"/>
        <v>79</v>
      </c>
      <c r="AG10">
        <f t="shared" si="3"/>
        <v>20</v>
      </c>
      <c r="AH10" t="s">
        <v>57</v>
      </c>
      <c r="AI10" t="s">
        <v>58</v>
      </c>
      <c r="AJ10" t="s">
        <v>58</v>
      </c>
      <c r="AK10" t="s">
        <v>58</v>
      </c>
      <c r="AL10" t="s">
        <v>58</v>
      </c>
      <c r="AM10" t="s">
        <v>58</v>
      </c>
      <c r="AN10" t="s">
        <v>58</v>
      </c>
      <c r="AO10" t="s">
        <v>58</v>
      </c>
      <c r="AP10" t="s">
        <v>58</v>
      </c>
      <c r="AQ10" t="s">
        <v>58</v>
      </c>
    </row>
    <row r="11" spans="1:43" x14ac:dyDescent="0.25">
      <c r="A11" s="2" t="s">
        <v>52</v>
      </c>
      <c r="C11" s="1"/>
      <c r="E11">
        <f>MAX(E3:E6)</f>
        <v>695</v>
      </c>
      <c r="F11">
        <f t="shared" ref="F11:AQ11" si="4">MAX(F3:F6)</f>
        <v>646</v>
      </c>
      <c r="G11">
        <f t="shared" si="4"/>
        <v>362</v>
      </c>
      <c r="H11">
        <f t="shared" si="4"/>
        <v>83.7</v>
      </c>
      <c r="I11">
        <f t="shared" si="4"/>
        <v>29.3</v>
      </c>
      <c r="J11">
        <f t="shared" si="4"/>
        <v>70.599999999999994</v>
      </c>
      <c r="K11" t="s">
        <v>54</v>
      </c>
      <c r="L11" t="s">
        <v>54</v>
      </c>
      <c r="M11">
        <f t="shared" si="4"/>
        <v>71</v>
      </c>
      <c r="N11">
        <f t="shared" si="4"/>
        <v>25.4</v>
      </c>
      <c r="O11">
        <f t="shared" si="4"/>
        <v>24.1</v>
      </c>
      <c r="P11">
        <f t="shared" si="4"/>
        <v>25</v>
      </c>
      <c r="Q11">
        <f t="shared" si="4"/>
        <v>0.52700000000000002</v>
      </c>
      <c r="R11">
        <f t="shared" si="4"/>
        <v>3.6</v>
      </c>
      <c r="S11">
        <f t="shared" si="4"/>
        <v>80.599999999999994</v>
      </c>
      <c r="T11" t="s">
        <v>55</v>
      </c>
      <c r="U11" t="s">
        <v>54</v>
      </c>
      <c r="V11" t="s">
        <v>56</v>
      </c>
      <c r="W11">
        <f t="shared" si="4"/>
        <v>33.799999999999997</v>
      </c>
      <c r="X11">
        <f t="shared" si="4"/>
        <v>33.799999999999997</v>
      </c>
      <c r="Y11">
        <f t="shared" si="4"/>
        <v>10.4</v>
      </c>
      <c r="Z11">
        <f t="shared" si="4"/>
        <v>10.3</v>
      </c>
      <c r="AA11">
        <f t="shared" si="4"/>
        <v>674</v>
      </c>
      <c r="AB11">
        <f t="shared" si="4"/>
        <v>6.3</v>
      </c>
      <c r="AC11">
        <f t="shared" si="4"/>
        <v>18.7</v>
      </c>
      <c r="AD11">
        <f t="shared" si="4"/>
        <v>6</v>
      </c>
      <c r="AE11">
        <f t="shared" si="4"/>
        <v>3</v>
      </c>
      <c r="AF11">
        <f t="shared" si="4"/>
        <v>180</v>
      </c>
      <c r="AG11">
        <f t="shared" si="4"/>
        <v>26</v>
      </c>
      <c r="AH11" t="s">
        <v>57</v>
      </c>
      <c r="AI11" t="s">
        <v>58</v>
      </c>
      <c r="AJ11" t="s">
        <v>58</v>
      </c>
      <c r="AK11" t="s">
        <v>58</v>
      </c>
      <c r="AL11" t="s">
        <v>58</v>
      </c>
      <c r="AM11" t="s">
        <v>58</v>
      </c>
      <c r="AN11" t="s">
        <v>58</v>
      </c>
      <c r="AO11" t="s">
        <v>58</v>
      </c>
      <c r="AP11" t="s">
        <v>58</v>
      </c>
      <c r="AQ11" t="s">
        <v>58</v>
      </c>
    </row>
    <row r="12" spans="1:43" x14ac:dyDescent="0.25">
      <c r="A12" s="2"/>
      <c r="C12" s="1"/>
    </row>
    <row r="13" spans="1:43" x14ac:dyDescent="0.25">
      <c r="A13" t="s">
        <v>0</v>
      </c>
      <c r="B13" t="s">
        <v>1</v>
      </c>
      <c r="C13" s="1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11</v>
      </c>
      <c r="M13" t="s">
        <v>12</v>
      </c>
      <c r="N13" t="s">
        <v>13</v>
      </c>
      <c r="O13" t="s">
        <v>14</v>
      </c>
      <c r="P13" t="s">
        <v>15</v>
      </c>
      <c r="Q13" t="s">
        <v>16</v>
      </c>
      <c r="R13" t="s">
        <v>17</v>
      </c>
      <c r="S13" t="s">
        <v>18</v>
      </c>
      <c r="T13" t="s">
        <v>19</v>
      </c>
      <c r="U13" t="s">
        <v>20</v>
      </c>
      <c r="V13" t="s">
        <v>21</v>
      </c>
      <c r="W13" t="s">
        <v>22</v>
      </c>
      <c r="X13" t="s">
        <v>23</v>
      </c>
      <c r="Y13" t="s">
        <v>24</v>
      </c>
      <c r="Z13" t="s">
        <v>25</v>
      </c>
      <c r="AA13" t="s">
        <v>26</v>
      </c>
      <c r="AB13" t="s">
        <v>27</v>
      </c>
      <c r="AC13" t="s">
        <v>28</v>
      </c>
      <c r="AD13" t="s">
        <v>29</v>
      </c>
      <c r="AE13" t="s">
        <v>30</v>
      </c>
      <c r="AF13" t="s">
        <v>31</v>
      </c>
      <c r="AG13" t="s">
        <v>32</v>
      </c>
      <c r="AH13" t="s">
        <v>33</v>
      </c>
      <c r="AI13" t="s">
        <v>34</v>
      </c>
      <c r="AJ13" t="s">
        <v>35</v>
      </c>
      <c r="AK13" t="s">
        <v>36</v>
      </c>
      <c r="AL13" t="s">
        <v>37</v>
      </c>
      <c r="AM13" t="s">
        <v>38</v>
      </c>
      <c r="AN13" t="s">
        <v>39</v>
      </c>
      <c r="AO13" t="s">
        <v>40</v>
      </c>
      <c r="AP13" t="s">
        <v>41</v>
      </c>
      <c r="AQ13" t="s">
        <v>42</v>
      </c>
    </row>
    <row r="14" spans="1:43" x14ac:dyDescent="0.25">
      <c r="A14" t="s">
        <v>43</v>
      </c>
      <c r="B14" t="s">
        <v>44</v>
      </c>
      <c r="C14" s="1">
        <v>43732</v>
      </c>
      <c r="E14">
        <v>418</v>
      </c>
      <c r="G14">
        <v>347</v>
      </c>
      <c r="H14">
        <v>109</v>
      </c>
      <c r="I14">
        <v>27.8</v>
      </c>
      <c r="J14">
        <v>411</v>
      </c>
      <c r="K14" t="s">
        <v>54</v>
      </c>
      <c r="L14" t="s">
        <v>54</v>
      </c>
      <c r="M14">
        <v>411</v>
      </c>
      <c r="N14">
        <v>18.100000000000001</v>
      </c>
      <c r="O14">
        <v>5.14</v>
      </c>
      <c r="P14">
        <v>15.7</v>
      </c>
      <c r="Q14">
        <v>0.13800000000000001</v>
      </c>
      <c r="R14">
        <v>1.9</v>
      </c>
      <c r="S14">
        <v>85.5</v>
      </c>
      <c r="T14" t="s">
        <v>55</v>
      </c>
      <c r="U14" t="s">
        <v>54</v>
      </c>
      <c r="V14" t="s">
        <v>56</v>
      </c>
      <c r="W14">
        <v>2.15</v>
      </c>
      <c r="X14">
        <v>2.15</v>
      </c>
      <c r="Y14">
        <v>11.2</v>
      </c>
      <c r="Z14">
        <v>11</v>
      </c>
      <c r="AA14">
        <v>594</v>
      </c>
      <c r="AB14">
        <v>5.8</v>
      </c>
      <c r="AC14">
        <v>15.6</v>
      </c>
      <c r="AD14">
        <v>6.1</v>
      </c>
      <c r="AE14">
        <v>3</v>
      </c>
      <c r="AF14" t="s">
        <v>62</v>
      </c>
      <c r="AG14" t="s">
        <v>60</v>
      </c>
      <c r="AH14" t="s">
        <v>57</v>
      </c>
      <c r="AI14" t="s">
        <v>58</v>
      </c>
      <c r="AJ14" t="s">
        <v>58</v>
      </c>
      <c r="AK14" t="s">
        <v>58</v>
      </c>
      <c r="AL14" t="s">
        <v>58</v>
      </c>
      <c r="AM14" t="s">
        <v>58</v>
      </c>
      <c r="AN14" t="s">
        <v>58</v>
      </c>
      <c r="AO14" t="s">
        <v>58</v>
      </c>
      <c r="AP14" t="s">
        <v>59</v>
      </c>
      <c r="AQ14" t="s">
        <v>58</v>
      </c>
    </row>
    <row r="15" spans="1:43" x14ac:dyDescent="0.25">
      <c r="A15" t="s">
        <v>45</v>
      </c>
      <c r="B15" t="s">
        <v>44</v>
      </c>
      <c r="C15" s="1">
        <v>43809</v>
      </c>
      <c r="E15">
        <v>324</v>
      </c>
      <c r="F15">
        <v>322</v>
      </c>
      <c r="G15">
        <v>297</v>
      </c>
      <c r="H15">
        <v>91.9</v>
      </c>
      <c r="I15">
        <v>13.6</v>
      </c>
      <c r="J15">
        <v>105</v>
      </c>
      <c r="K15" t="s">
        <v>54</v>
      </c>
      <c r="L15" t="s">
        <v>54</v>
      </c>
      <c r="M15">
        <v>105</v>
      </c>
      <c r="N15">
        <v>18.2</v>
      </c>
      <c r="O15">
        <v>5.32</v>
      </c>
      <c r="P15">
        <v>15.9</v>
      </c>
      <c r="Q15">
        <v>0.13500000000000001</v>
      </c>
      <c r="R15">
        <v>2.1</v>
      </c>
      <c r="S15">
        <v>83.1</v>
      </c>
      <c r="T15">
        <v>0.08</v>
      </c>
      <c r="U15" t="s">
        <v>54</v>
      </c>
      <c r="V15" t="s">
        <v>56</v>
      </c>
      <c r="W15">
        <v>2.12</v>
      </c>
      <c r="X15">
        <v>2.12</v>
      </c>
      <c r="Y15">
        <v>11.4</v>
      </c>
      <c r="Z15">
        <v>11.2</v>
      </c>
      <c r="AA15">
        <v>556</v>
      </c>
      <c r="AB15">
        <v>5</v>
      </c>
      <c r="AC15">
        <v>18.399999999999999</v>
      </c>
      <c r="AD15">
        <v>6.1</v>
      </c>
      <c r="AE15">
        <v>2</v>
      </c>
      <c r="AF15">
        <v>22</v>
      </c>
      <c r="AG15" t="s">
        <v>60</v>
      </c>
      <c r="AH15" t="s">
        <v>57</v>
      </c>
      <c r="AI15" t="s">
        <v>58</v>
      </c>
      <c r="AJ15" t="s">
        <v>58</v>
      </c>
      <c r="AK15" t="s">
        <v>58</v>
      </c>
      <c r="AL15" t="s">
        <v>58</v>
      </c>
      <c r="AM15" t="s">
        <v>58</v>
      </c>
      <c r="AN15" t="s">
        <v>58</v>
      </c>
      <c r="AO15" t="s">
        <v>58</v>
      </c>
      <c r="AP15" t="s">
        <v>59</v>
      </c>
      <c r="AQ15" t="s">
        <v>58</v>
      </c>
    </row>
    <row r="16" spans="1:43" x14ac:dyDescent="0.25">
      <c r="A16" t="s">
        <v>46</v>
      </c>
      <c r="B16" t="s">
        <v>44</v>
      </c>
      <c r="C16" s="1">
        <v>43927</v>
      </c>
      <c r="E16">
        <v>407</v>
      </c>
      <c r="F16">
        <v>900</v>
      </c>
      <c r="G16">
        <v>182</v>
      </c>
      <c r="H16">
        <v>96.9</v>
      </c>
      <c r="I16">
        <v>21.5</v>
      </c>
      <c r="J16">
        <v>108</v>
      </c>
      <c r="K16" t="s">
        <v>54</v>
      </c>
      <c r="L16" t="s">
        <v>54</v>
      </c>
      <c r="M16">
        <v>108</v>
      </c>
      <c r="N16">
        <v>19.399999999999999</v>
      </c>
      <c r="O16">
        <v>7.35</v>
      </c>
      <c r="P16">
        <v>16.600000000000001</v>
      </c>
      <c r="Q16">
        <v>0.18</v>
      </c>
      <c r="R16">
        <v>2.4</v>
      </c>
      <c r="S16">
        <v>84.7</v>
      </c>
      <c r="T16" t="s">
        <v>59</v>
      </c>
      <c r="U16" t="s">
        <v>54</v>
      </c>
      <c r="V16" t="s">
        <v>56</v>
      </c>
      <c r="W16">
        <v>2.37</v>
      </c>
      <c r="X16">
        <v>2.37</v>
      </c>
      <c r="Y16">
        <v>11.2</v>
      </c>
      <c r="Z16">
        <v>11.2</v>
      </c>
      <c r="AA16">
        <v>620</v>
      </c>
      <c r="AB16">
        <v>5.3</v>
      </c>
      <c r="AC16">
        <v>15.4</v>
      </c>
      <c r="AD16">
        <v>6</v>
      </c>
      <c r="AE16" t="s">
        <v>61</v>
      </c>
      <c r="AF16">
        <v>120</v>
      </c>
      <c r="AG16" t="s">
        <v>60</v>
      </c>
      <c r="AH16" t="s">
        <v>57</v>
      </c>
      <c r="AI16" t="s">
        <v>58</v>
      </c>
      <c r="AJ16" t="s">
        <v>58</v>
      </c>
      <c r="AK16" t="s">
        <v>58</v>
      </c>
      <c r="AL16" t="s">
        <v>58</v>
      </c>
      <c r="AM16" t="s">
        <v>58</v>
      </c>
      <c r="AN16" t="s">
        <v>58</v>
      </c>
      <c r="AO16" t="s">
        <v>58</v>
      </c>
      <c r="AP16" t="s">
        <v>59</v>
      </c>
      <c r="AQ16" t="s">
        <v>58</v>
      </c>
    </row>
    <row r="17" spans="1:43" x14ac:dyDescent="0.25">
      <c r="A17" t="s">
        <v>47</v>
      </c>
      <c r="B17" t="s">
        <v>44</v>
      </c>
      <c r="C17" s="1">
        <v>44013</v>
      </c>
      <c r="E17">
        <v>419</v>
      </c>
      <c r="F17">
        <v>992</v>
      </c>
      <c r="G17">
        <v>224</v>
      </c>
      <c r="H17">
        <v>99.4</v>
      </c>
      <c r="I17">
        <v>18</v>
      </c>
      <c r="J17">
        <v>112</v>
      </c>
      <c r="K17" t="s">
        <v>54</v>
      </c>
      <c r="L17" t="s">
        <v>54</v>
      </c>
      <c r="M17">
        <v>112</v>
      </c>
      <c r="N17">
        <v>19.8</v>
      </c>
      <c r="O17">
        <v>10.8</v>
      </c>
      <c r="P17">
        <v>18.5</v>
      </c>
      <c r="Q17">
        <v>0.33200000000000002</v>
      </c>
      <c r="R17">
        <v>3</v>
      </c>
      <c r="S17">
        <v>81.7</v>
      </c>
      <c r="T17">
        <v>0.06</v>
      </c>
      <c r="U17" t="s">
        <v>54</v>
      </c>
      <c r="V17" t="s">
        <v>56</v>
      </c>
      <c r="W17">
        <v>2.33</v>
      </c>
      <c r="X17">
        <v>2.33</v>
      </c>
      <c r="Y17">
        <v>11.3</v>
      </c>
      <c r="Z17">
        <v>11.1</v>
      </c>
      <c r="AA17">
        <v>612</v>
      </c>
      <c r="AB17">
        <v>6.9</v>
      </c>
      <c r="AC17">
        <v>15.4</v>
      </c>
      <c r="AD17">
        <v>6.1</v>
      </c>
      <c r="AE17" t="s">
        <v>61</v>
      </c>
      <c r="AF17">
        <v>31</v>
      </c>
      <c r="AG17" t="s">
        <v>60</v>
      </c>
      <c r="AH17" t="s">
        <v>57</v>
      </c>
      <c r="AI17" t="s">
        <v>58</v>
      </c>
      <c r="AJ17" t="s">
        <v>58</v>
      </c>
      <c r="AK17" t="s">
        <v>58</v>
      </c>
      <c r="AL17" t="s">
        <v>58</v>
      </c>
      <c r="AM17" t="s">
        <v>58</v>
      </c>
      <c r="AN17" t="s">
        <v>58</v>
      </c>
      <c r="AO17" t="s">
        <v>58</v>
      </c>
      <c r="AP17" t="s">
        <v>59</v>
      </c>
      <c r="AQ17" t="s">
        <v>58</v>
      </c>
    </row>
    <row r="18" spans="1:43" x14ac:dyDescent="0.25">
      <c r="A18" s="2" t="s">
        <v>48</v>
      </c>
      <c r="C18" s="1"/>
      <c r="E18">
        <v>4</v>
      </c>
      <c r="F18">
        <v>4</v>
      </c>
      <c r="G18">
        <v>4</v>
      </c>
      <c r="H18">
        <v>4</v>
      </c>
      <c r="I18">
        <v>4</v>
      </c>
      <c r="J18">
        <v>4</v>
      </c>
      <c r="K18">
        <v>4</v>
      </c>
      <c r="L18">
        <v>4</v>
      </c>
      <c r="M18">
        <v>4</v>
      </c>
      <c r="N18">
        <v>4</v>
      </c>
      <c r="O18">
        <v>4</v>
      </c>
      <c r="P18">
        <v>4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  <c r="W18">
        <v>4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>
        <v>4</v>
      </c>
      <c r="AE18">
        <v>4</v>
      </c>
      <c r="AF18">
        <v>4</v>
      </c>
      <c r="AG18">
        <v>4</v>
      </c>
      <c r="AH18">
        <v>4</v>
      </c>
      <c r="AI18">
        <v>4</v>
      </c>
      <c r="AJ18">
        <v>4</v>
      </c>
      <c r="AK18">
        <v>4</v>
      </c>
      <c r="AL18">
        <v>4</v>
      </c>
      <c r="AM18">
        <v>4</v>
      </c>
      <c r="AN18">
        <v>4</v>
      </c>
      <c r="AO18">
        <v>4</v>
      </c>
      <c r="AP18">
        <v>4</v>
      </c>
      <c r="AQ18">
        <v>4</v>
      </c>
    </row>
    <row r="19" spans="1:43" x14ac:dyDescent="0.25">
      <c r="A19" s="2" t="s">
        <v>49</v>
      </c>
      <c r="C19" s="1"/>
      <c r="E19">
        <f>COUNTA(E$51:E$54)</f>
        <v>0</v>
      </c>
      <c r="F19">
        <f t="shared" ref="F19:AQ19" si="5">COUNTA(F$51:F$54)</f>
        <v>0</v>
      </c>
      <c r="G19">
        <f t="shared" si="5"/>
        <v>0</v>
      </c>
      <c r="H19">
        <f t="shared" si="5"/>
        <v>0</v>
      </c>
      <c r="I19">
        <f t="shared" si="5"/>
        <v>0</v>
      </c>
      <c r="J19">
        <f t="shared" si="5"/>
        <v>0</v>
      </c>
      <c r="K19">
        <f t="shared" si="5"/>
        <v>0</v>
      </c>
      <c r="L19">
        <f t="shared" si="5"/>
        <v>0</v>
      </c>
      <c r="M19">
        <f t="shared" si="5"/>
        <v>0</v>
      </c>
      <c r="N19">
        <f t="shared" si="5"/>
        <v>0</v>
      </c>
      <c r="O19">
        <f t="shared" si="5"/>
        <v>0</v>
      </c>
      <c r="P19">
        <f t="shared" si="5"/>
        <v>0</v>
      </c>
      <c r="Q19">
        <f t="shared" si="5"/>
        <v>0</v>
      </c>
      <c r="R19">
        <f t="shared" si="5"/>
        <v>0</v>
      </c>
      <c r="S19">
        <f t="shared" si="5"/>
        <v>0</v>
      </c>
      <c r="T19">
        <f t="shared" si="5"/>
        <v>0</v>
      </c>
      <c r="U19">
        <f t="shared" si="5"/>
        <v>0</v>
      </c>
      <c r="V19">
        <f t="shared" si="5"/>
        <v>0</v>
      </c>
      <c r="W19">
        <f t="shared" si="5"/>
        <v>0</v>
      </c>
      <c r="X19">
        <f t="shared" si="5"/>
        <v>0</v>
      </c>
      <c r="Y19">
        <f t="shared" si="5"/>
        <v>0</v>
      </c>
      <c r="Z19">
        <f t="shared" si="5"/>
        <v>0</v>
      </c>
      <c r="AA19">
        <f t="shared" si="5"/>
        <v>0</v>
      </c>
      <c r="AB19">
        <f t="shared" si="5"/>
        <v>0</v>
      </c>
      <c r="AC19">
        <f t="shared" si="5"/>
        <v>0</v>
      </c>
      <c r="AD19">
        <f t="shared" si="5"/>
        <v>0</v>
      </c>
      <c r="AE19">
        <f t="shared" si="5"/>
        <v>0</v>
      </c>
      <c r="AF19">
        <f t="shared" si="5"/>
        <v>0</v>
      </c>
      <c r="AG19">
        <f t="shared" si="5"/>
        <v>0</v>
      </c>
      <c r="AH19">
        <f t="shared" si="5"/>
        <v>0</v>
      </c>
      <c r="AI19">
        <f t="shared" si="5"/>
        <v>0</v>
      </c>
      <c r="AJ19">
        <f t="shared" si="5"/>
        <v>0</v>
      </c>
      <c r="AK19">
        <f t="shared" si="5"/>
        <v>0</v>
      </c>
      <c r="AL19">
        <f t="shared" si="5"/>
        <v>0</v>
      </c>
      <c r="AM19">
        <f t="shared" si="5"/>
        <v>0</v>
      </c>
      <c r="AN19">
        <f t="shared" si="5"/>
        <v>0</v>
      </c>
      <c r="AO19">
        <f t="shared" si="5"/>
        <v>0</v>
      </c>
      <c r="AP19">
        <f t="shared" si="5"/>
        <v>0</v>
      </c>
      <c r="AQ19">
        <f t="shared" si="5"/>
        <v>0</v>
      </c>
    </row>
    <row r="20" spans="1:43" x14ac:dyDescent="0.25">
      <c r="A20" s="2" t="s">
        <v>50</v>
      </c>
      <c r="C20" s="1"/>
      <c r="E20">
        <f>MIN(E14:E17)</f>
        <v>324</v>
      </c>
      <c r="F20">
        <f t="shared" ref="F20:AQ20" si="6">MIN(F14:F17)</f>
        <v>322</v>
      </c>
      <c r="G20">
        <f t="shared" si="6"/>
        <v>182</v>
      </c>
      <c r="H20">
        <f t="shared" si="6"/>
        <v>91.9</v>
      </c>
      <c r="I20">
        <f t="shared" si="6"/>
        <v>13.6</v>
      </c>
      <c r="J20">
        <f t="shared" si="6"/>
        <v>105</v>
      </c>
      <c r="K20" t="s">
        <v>54</v>
      </c>
      <c r="L20" t="s">
        <v>54</v>
      </c>
      <c r="M20">
        <f t="shared" si="6"/>
        <v>105</v>
      </c>
      <c r="N20">
        <f t="shared" si="6"/>
        <v>18.100000000000001</v>
      </c>
      <c r="O20">
        <f t="shared" si="6"/>
        <v>5.14</v>
      </c>
      <c r="P20">
        <f t="shared" si="6"/>
        <v>15.7</v>
      </c>
      <c r="Q20">
        <f t="shared" si="6"/>
        <v>0.13500000000000001</v>
      </c>
      <c r="R20">
        <f t="shared" si="6"/>
        <v>1.9</v>
      </c>
      <c r="S20">
        <f t="shared" si="6"/>
        <v>81.7</v>
      </c>
      <c r="T20" t="s">
        <v>59</v>
      </c>
      <c r="U20" t="s">
        <v>54</v>
      </c>
      <c r="V20" t="s">
        <v>56</v>
      </c>
      <c r="W20">
        <f t="shared" si="6"/>
        <v>2.12</v>
      </c>
      <c r="X20">
        <f t="shared" si="6"/>
        <v>2.12</v>
      </c>
      <c r="Y20">
        <f t="shared" si="6"/>
        <v>11.2</v>
      </c>
      <c r="Z20">
        <f t="shared" si="6"/>
        <v>11</v>
      </c>
      <c r="AA20">
        <f t="shared" si="6"/>
        <v>556</v>
      </c>
      <c r="AB20">
        <f t="shared" si="6"/>
        <v>5</v>
      </c>
      <c r="AC20">
        <f t="shared" si="6"/>
        <v>15.4</v>
      </c>
      <c r="AD20">
        <f t="shared" si="6"/>
        <v>6</v>
      </c>
      <c r="AE20" t="s">
        <v>61</v>
      </c>
      <c r="AF20">
        <f t="shared" si="6"/>
        <v>22</v>
      </c>
      <c r="AG20" t="s">
        <v>60</v>
      </c>
      <c r="AH20" t="s">
        <v>57</v>
      </c>
      <c r="AI20" t="s">
        <v>58</v>
      </c>
      <c r="AJ20" t="s">
        <v>58</v>
      </c>
      <c r="AK20" t="s">
        <v>58</v>
      </c>
      <c r="AL20" t="s">
        <v>58</v>
      </c>
      <c r="AM20" t="s">
        <v>58</v>
      </c>
      <c r="AN20" t="s">
        <v>58</v>
      </c>
      <c r="AO20" t="s">
        <v>58</v>
      </c>
      <c r="AP20" t="s">
        <v>58</v>
      </c>
      <c r="AQ20" t="s">
        <v>58</v>
      </c>
    </row>
    <row r="21" spans="1:43" x14ac:dyDescent="0.25">
      <c r="A21" s="2" t="s">
        <v>51</v>
      </c>
      <c r="C21" s="1"/>
      <c r="E21">
        <f t="shared" ref="E21:S21" si="7">SUM(E14:E17)/COUNT(E14:E17)</f>
        <v>392</v>
      </c>
      <c r="F21">
        <f t="shared" si="7"/>
        <v>738</v>
      </c>
      <c r="G21">
        <f t="shared" si="7"/>
        <v>262.5</v>
      </c>
      <c r="H21">
        <f t="shared" si="7"/>
        <v>99.300000000000011</v>
      </c>
      <c r="I21">
        <f t="shared" si="7"/>
        <v>20.225000000000001</v>
      </c>
      <c r="J21">
        <f t="shared" si="7"/>
        <v>184</v>
      </c>
      <c r="K21" t="s">
        <v>54</v>
      </c>
      <c r="L21" t="s">
        <v>54</v>
      </c>
      <c r="M21">
        <f t="shared" si="7"/>
        <v>184</v>
      </c>
      <c r="N21">
        <f t="shared" si="7"/>
        <v>18.875</v>
      </c>
      <c r="O21">
        <f t="shared" si="7"/>
        <v>7.1525000000000007</v>
      </c>
      <c r="P21">
        <f t="shared" si="7"/>
        <v>16.675000000000001</v>
      </c>
      <c r="Q21">
        <f t="shared" si="7"/>
        <v>0.19625000000000001</v>
      </c>
      <c r="R21">
        <f t="shared" si="7"/>
        <v>2.35</v>
      </c>
      <c r="S21">
        <f t="shared" si="7"/>
        <v>83.75</v>
      </c>
      <c r="T21">
        <f>SUM(T14:T17)/COUNT(T14:T17)</f>
        <v>7.0000000000000007E-2</v>
      </c>
      <c r="U21" t="s">
        <v>54</v>
      </c>
      <c r="V21" t="s">
        <v>56</v>
      </c>
      <c r="W21">
        <f t="shared" ref="W21:AQ21" si="8">SUM(W14:W17)/COUNT(W14:W17)</f>
        <v>2.2424999999999997</v>
      </c>
      <c r="X21">
        <f t="shared" si="8"/>
        <v>2.2424999999999997</v>
      </c>
      <c r="Y21">
        <f t="shared" si="8"/>
        <v>11.274999999999999</v>
      </c>
      <c r="Z21">
        <f t="shared" si="8"/>
        <v>11.125</v>
      </c>
      <c r="AA21">
        <f t="shared" si="8"/>
        <v>595.5</v>
      </c>
      <c r="AB21">
        <f t="shared" si="8"/>
        <v>5.75</v>
      </c>
      <c r="AC21">
        <f t="shared" si="8"/>
        <v>16.2</v>
      </c>
      <c r="AD21">
        <f t="shared" si="8"/>
        <v>6.0749999999999993</v>
      </c>
      <c r="AE21">
        <f t="shared" si="8"/>
        <v>2.5</v>
      </c>
      <c r="AF21">
        <f t="shared" si="8"/>
        <v>57.666666666666664</v>
      </c>
      <c r="AG21" t="s">
        <v>60</v>
      </c>
      <c r="AH21" t="s">
        <v>57</v>
      </c>
      <c r="AI21" t="s">
        <v>58</v>
      </c>
      <c r="AJ21" t="s">
        <v>58</v>
      </c>
      <c r="AK21" t="s">
        <v>58</v>
      </c>
      <c r="AL21" t="s">
        <v>58</v>
      </c>
      <c r="AM21" t="s">
        <v>58</v>
      </c>
      <c r="AN21" t="s">
        <v>58</v>
      </c>
      <c r="AO21" t="s">
        <v>58</v>
      </c>
      <c r="AP21" t="s">
        <v>58</v>
      </c>
      <c r="AQ21" t="s">
        <v>58</v>
      </c>
    </row>
    <row r="22" spans="1:43" x14ac:dyDescent="0.25">
      <c r="A22" s="2" t="s">
        <v>52</v>
      </c>
      <c r="C22" s="1"/>
      <c r="E22">
        <f>MAX(E14:E17)</f>
        <v>419</v>
      </c>
      <c r="F22">
        <f t="shared" ref="F22:AQ22" si="9">MAX(F14:F17)</f>
        <v>992</v>
      </c>
      <c r="G22">
        <f t="shared" si="9"/>
        <v>347</v>
      </c>
      <c r="H22">
        <f t="shared" si="9"/>
        <v>109</v>
      </c>
      <c r="I22">
        <f t="shared" si="9"/>
        <v>27.8</v>
      </c>
      <c r="J22">
        <f t="shared" si="9"/>
        <v>411</v>
      </c>
      <c r="K22" t="s">
        <v>54</v>
      </c>
      <c r="L22" t="s">
        <v>54</v>
      </c>
      <c r="M22">
        <f t="shared" si="9"/>
        <v>411</v>
      </c>
      <c r="N22">
        <f t="shared" si="9"/>
        <v>19.8</v>
      </c>
      <c r="O22">
        <f t="shared" si="9"/>
        <v>10.8</v>
      </c>
      <c r="P22">
        <f t="shared" si="9"/>
        <v>18.5</v>
      </c>
      <c r="Q22">
        <f t="shared" si="9"/>
        <v>0.33200000000000002</v>
      </c>
      <c r="R22">
        <f t="shared" si="9"/>
        <v>3</v>
      </c>
      <c r="S22">
        <f t="shared" si="9"/>
        <v>85.5</v>
      </c>
      <c r="T22" t="s">
        <v>55</v>
      </c>
      <c r="U22" t="s">
        <v>54</v>
      </c>
      <c r="V22" t="s">
        <v>56</v>
      </c>
      <c r="W22">
        <f t="shared" si="9"/>
        <v>2.37</v>
      </c>
      <c r="X22">
        <f t="shared" si="9"/>
        <v>2.37</v>
      </c>
      <c r="Y22">
        <f t="shared" si="9"/>
        <v>11.4</v>
      </c>
      <c r="Z22">
        <f t="shared" si="9"/>
        <v>11.2</v>
      </c>
      <c r="AA22">
        <f t="shared" si="9"/>
        <v>620</v>
      </c>
      <c r="AB22">
        <f t="shared" si="9"/>
        <v>6.9</v>
      </c>
      <c r="AC22">
        <f t="shared" si="9"/>
        <v>18.399999999999999</v>
      </c>
      <c r="AD22">
        <f t="shared" si="9"/>
        <v>6.1</v>
      </c>
      <c r="AE22">
        <f t="shared" si="9"/>
        <v>3</v>
      </c>
      <c r="AF22">
        <f t="shared" si="9"/>
        <v>120</v>
      </c>
      <c r="AG22" t="s">
        <v>60</v>
      </c>
      <c r="AH22" t="s">
        <v>57</v>
      </c>
      <c r="AI22" t="s">
        <v>58</v>
      </c>
      <c r="AJ22" t="s">
        <v>58</v>
      </c>
      <c r="AK22" t="s">
        <v>58</v>
      </c>
      <c r="AL22" t="s">
        <v>58</v>
      </c>
      <c r="AM22" t="s">
        <v>58</v>
      </c>
      <c r="AN22" t="s">
        <v>58</v>
      </c>
      <c r="AO22" t="s">
        <v>58</v>
      </c>
      <c r="AP22" t="s">
        <v>58</v>
      </c>
      <c r="AQ22" t="s">
        <v>58</v>
      </c>
    </row>
    <row r="23" spans="1:43" x14ac:dyDescent="0.25">
      <c r="C23" s="1"/>
    </row>
    <row r="24" spans="1:43" x14ac:dyDescent="0.25">
      <c r="C24" s="1"/>
    </row>
    <row r="25" spans="1:43" x14ac:dyDescent="0.25">
      <c r="C25" s="1"/>
    </row>
    <row r="26" spans="1:43" x14ac:dyDescent="0.25">
      <c r="C26" s="1"/>
    </row>
    <row r="27" spans="1:43" x14ac:dyDescent="0.25">
      <c r="C27" s="1"/>
    </row>
    <row r="28" spans="1:43" x14ac:dyDescent="0.25">
      <c r="C28" s="1"/>
    </row>
    <row r="29" spans="1:43" x14ac:dyDescent="0.25">
      <c r="C29" s="1"/>
    </row>
    <row r="30" spans="1:43" x14ac:dyDescent="0.25">
      <c r="C30" s="1"/>
    </row>
    <row r="31" spans="1:43" x14ac:dyDescent="0.25">
      <c r="C31" s="1"/>
    </row>
    <row r="32" spans="1:4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Collated Results</vt:lpstr>
    </vt:vector>
  </TitlesOfParts>
  <Company>Queanbeyan-Palerang Regional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Belcher</dc:creator>
  <cp:lastModifiedBy>Brendan Belcher</cp:lastModifiedBy>
  <dcterms:created xsi:type="dcterms:W3CDTF">2020-10-08T00:49:55Z</dcterms:created>
  <dcterms:modified xsi:type="dcterms:W3CDTF">2020-10-15T02:23:30Z</dcterms:modified>
</cp:coreProperties>
</file>