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My Documents\Offline Records (QC)\Effluent Quality Googong WRP- Excel\"/>
    </mc:Choice>
  </mc:AlternateContent>
  <workbookProtection workbookAlgorithmName="SHA-512" workbookHashValue="KdKPjnakNi4Io7iy0fGr0pl2TXKrGr9JomBiY7Tl7dvG2S/IEJ5Wcbp3IL6VrX3Ex9N/0S5IJj6v59RaCkDMtw==" workbookSaltValue="0zHvFVICNkQx8JyitGgiIg==" workbookSpinCount="100000" lockStructure="1"/>
  <bookViews>
    <workbookView xWindow="0" yWindow="0" windowWidth="15255" windowHeight="12435" tabRatio="599" firstSheet="1" activeTab="1"/>
  </bookViews>
  <sheets>
    <sheet name="Document tracking" sheetId="7" state="hidden" r:id="rId1"/>
    <sheet name="June 2017" sheetId="16" r:id="rId2"/>
    <sheet name="May 2017 " sheetId="15" r:id="rId3"/>
    <sheet name="April 2017" sheetId="12" r:id="rId4"/>
    <sheet name="March 2017" sheetId="13" r:id="rId5"/>
    <sheet name="February 2017" sheetId="14" r:id="rId6"/>
    <sheet name=" January 2017" sheetId="10" r:id="rId7"/>
    <sheet name="December 2016" sheetId="9" r:id="rId8"/>
    <sheet name="November 2016" sheetId="1" r:id="rId9"/>
    <sheet name="October 2016" sheetId="3" r:id="rId10"/>
    <sheet name="September 2016" sheetId="4" r:id="rId11"/>
    <sheet name="August 2016" sheetId="5" r:id="rId12"/>
    <sheet name="July 2016" sheetId="6" r:id="rId1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16" l="1"/>
  <c r="U11" i="16" l="1"/>
  <c r="T11" i="16"/>
  <c r="S11" i="16"/>
  <c r="R11" i="16"/>
  <c r="Q11" i="16"/>
  <c r="P11" i="16"/>
  <c r="O11" i="16"/>
  <c r="N11" i="16"/>
  <c r="M11" i="16"/>
  <c r="E12" i="16"/>
  <c r="U10" i="16"/>
  <c r="T10" i="16"/>
  <c r="S10" i="16"/>
  <c r="R10" i="16"/>
  <c r="Q10" i="16"/>
  <c r="P10" i="16"/>
  <c r="O10" i="16"/>
  <c r="D12" i="16" s="1"/>
  <c r="N10" i="16"/>
  <c r="M10" i="16"/>
  <c r="E11" i="16"/>
  <c r="D11" i="16"/>
  <c r="S9" i="16"/>
  <c r="C11" i="16" s="1"/>
  <c r="F11" i="16" s="1"/>
  <c r="R9" i="16"/>
  <c r="Q9" i="16"/>
  <c r="O9" i="16"/>
  <c r="C12" i="16" s="1"/>
  <c r="F12" i="16" s="1"/>
  <c r="N9" i="16"/>
  <c r="M9" i="16"/>
  <c r="E10" i="16"/>
  <c r="D10" i="16"/>
  <c r="C10" i="16"/>
  <c r="F10" i="16" s="1"/>
  <c r="E9" i="16"/>
  <c r="D9" i="16"/>
  <c r="C9" i="16"/>
  <c r="F9" i="16" s="1"/>
  <c r="E8" i="16"/>
  <c r="D8" i="16"/>
  <c r="C8" i="16"/>
  <c r="F8" i="16" s="1"/>
  <c r="E7" i="16"/>
  <c r="D7" i="16"/>
  <c r="C7" i="16"/>
  <c r="F7" i="16" s="1"/>
  <c r="E6" i="16"/>
  <c r="D6" i="16"/>
  <c r="C6" i="16"/>
  <c r="F6" i="16" s="1"/>
  <c r="E5" i="16"/>
  <c r="D5" i="16"/>
  <c r="C5" i="16"/>
  <c r="F5" i="16" s="1"/>
  <c r="C6" i="15" l="1"/>
  <c r="U12" i="15" l="1"/>
  <c r="E7" i="15" s="1"/>
  <c r="T12" i="15"/>
  <c r="E5" i="15" s="1"/>
  <c r="S12" i="15"/>
  <c r="R12" i="15"/>
  <c r="Q12" i="15"/>
  <c r="P12" i="15"/>
  <c r="E6" i="15" s="1"/>
  <c r="O12" i="15"/>
  <c r="E12" i="15" s="1"/>
  <c r="N12" i="15"/>
  <c r="M12" i="15"/>
  <c r="E11" i="15"/>
  <c r="U11" i="15"/>
  <c r="D7" i="15" s="1"/>
  <c r="T11" i="15"/>
  <c r="D5" i="15" s="1"/>
  <c r="S11" i="15"/>
  <c r="D11" i="15" s="1"/>
  <c r="R11" i="15"/>
  <c r="Q11" i="15"/>
  <c r="P11" i="15"/>
  <c r="D6" i="15" s="1"/>
  <c r="O11" i="15"/>
  <c r="D12" i="15" s="1"/>
  <c r="N11" i="15"/>
  <c r="M11" i="15"/>
  <c r="E10" i="15"/>
  <c r="D10" i="15"/>
  <c r="C7" i="15"/>
  <c r="T10" i="15"/>
  <c r="C5" i="15" s="1"/>
  <c r="S10" i="15"/>
  <c r="R10" i="15"/>
  <c r="C9" i="15" s="1"/>
  <c r="Q10" i="15"/>
  <c r="C8" i="15" s="1"/>
  <c r="O10" i="15"/>
  <c r="N10" i="15"/>
  <c r="M10" i="15"/>
  <c r="E9" i="15"/>
  <c r="D9" i="15"/>
  <c r="F9" i="15"/>
  <c r="E8" i="15"/>
  <c r="D8" i="15"/>
  <c r="F8" i="15"/>
  <c r="F7" i="15"/>
  <c r="F6" i="15"/>
  <c r="F5" i="15"/>
  <c r="C11" i="15" l="1"/>
  <c r="F11" i="15" s="1"/>
  <c r="C12" i="15"/>
  <c r="F12" i="15" s="1"/>
  <c r="C10" i="15"/>
  <c r="F10" i="15" s="1"/>
  <c r="E5" i="13"/>
  <c r="D5" i="13"/>
  <c r="C5" i="13"/>
  <c r="E7" i="12" l="1"/>
  <c r="D7" i="12"/>
  <c r="C7" i="12"/>
  <c r="C8" i="12"/>
  <c r="M9" i="12" l="1"/>
  <c r="N9" i="12"/>
  <c r="O9" i="12"/>
  <c r="P9" i="12"/>
  <c r="Q9" i="12"/>
  <c r="R9" i="12"/>
  <c r="S9" i="12"/>
  <c r="T9" i="12"/>
  <c r="M10" i="12"/>
  <c r="N10" i="12"/>
  <c r="O10" i="12"/>
  <c r="P10" i="12"/>
  <c r="Q10" i="12"/>
  <c r="R10" i="12"/>
  <c r="S10" i="12"/>
  <c r="T10" i="12"/>
  <c r="M11" i="12"/>
  <c r="N11" i="12"/>
  <c r="O11" i="12"/>
  <c r="P11" i="12"/>
  <c r="Q11" i="12"/>
  <c r="R11" i="12"/>
  <c r="S11" i="12"/>
  <c r="T11" i="12"/>
  <c r="L11" i="12"/>
  <c r="L10" i="12"/>
  <c r="L9" i="12"/>
  <c r="E12" i="12"/>
  <c r="D12" i="12"/>
  <c r="C12" i="12"/>
  <c r="E11" i="12"/>
  <c r="D11" i="12"/>
  <c r="C11" i="12"/>
  <c r="E10" i="12"/>
  <c r="D10" i="12"/>
  <c r="C10" i="12"/>
  <c r="E9" i="12"/>
  <c r="D9" i="12"/>
  <c r="C9" i="12"/>
  <c r="E8" i="12"/>
  <c r="D8" i="12"/>
  <c r="N8" i="9"/>
  <c r="D12" i="9"/>
  <c r="G12" i="9"/>
  <c r="R8" i="9"/>
  <c r="D11" i="9"/>
  <c r="G11" i="9"/>
  <c r="L8" i="9"/>
  <c r="D10" i="9"/>
  <c r="G10" i="9"/>
  <c r="Q8" i="9"/>
  <c r="D9" i="9"/>
  <c r="G9" i="9"/>
  <c r="P8" i="9"/>
  <c r="D8" i="9"/>
  <c r="G8" i="9"/>
  <c r="G7" i="9"/>
  <c r="G6" i="9"/>
  <c r="G5" i="9"/>
  <c r="N9" i="10"/>
  <c r="C12" i="10"/>
  <c r="F12" i="10"/>
  <c r="R9" i="10"/>
  <c r="C11" i="10"/>
  <c r="F11" i="10"/>
  <c r="L9" i="10"/>
  <c r="C10" i="10"/>
  <c r="F10" i="10"/>
  <c r="Q9" i="10"/>
  <c r="C9" i="10"/>
  <c r="F9" i="10"/>
  <c r="P9" i="10"/>
  <c r="C8" i="10"/>
  <c r="F8" i="10"/>
  <c r="F7" i="10"/>
  <c r="F6" i="10"/>
  <c r="F5" i="10"/>
  <c r="F12" i="12"/>
  <c r="F11" i="12"/>
  <c r="F10" i="12"/>
  <c r="F9" i="12"/>
  <c r="F8" i="12"/>
  <c r="F7" i="12"/>
  <c r="F6" i="12"/>
  <c r="F5" i="12"/>
  <c r="N11" i="13"/>
  <c r="E12" i="13"/>
  <c r="N10" i="13"/>
  <c r="D12" i="13"/>
  <c r="N9" i="13"/>
  <c r="C12" i="13"/>
  <c r="R10" i="13"/>
  <c r="D11" i="13"/>
  <c r="R9" i="13"/>
  <c r="C11" i="13"/>
  <c r="L11" i="13"/>
  <c r="E10" i="13"/>
  <c r="L10" i="13"/>
  <c r="D10" i="13"/>
  <c r="L9" i="13"/>
  <c r="C10" i="13"/>
  <c r="Q11" i="13"/>
  <c r="E9" i="13"/>
  <c r="Q10" i="13"/>
  <c r="D9" i="13"/>
  <c r="Q9" i="13"/>
  <c r="C9" i="13"/>
  <c r="P11" i="13"/>
  <c r="E8" i="13"/>
  <c r="P10" i="13"/>
  <c r="D8" i="13"/>
  <c r="P9" i="13"/>
  <c r="C8" i="13"/>
  <c r="F12" i="13"/>
  <c r="F11" i="13"/>
  <c r="E11" i="13"/>
  <c r="F10" i="13"/>
  <c r="F9" i="13"/>
  <c r="F8" i="13"/>
  <c r="F7" i="13"/>
  <c r="F6" i="13"/>
  <c r="F5" i="13"/>
  <c r="M9" i="13"/>
  <c r="O9" i="13"/>
  <c r="S9" i="13"/>
  <c r="T9" i="13"/>
  <c r="M10" i="13"/>
  <c r="O10" i="13"/>
  <c r="S10" i="13"/>
  <c r="T10" i="13"/>
  <c r="M11" i="13"/>
  <c r="O11" i="13"/>
  <c r="R11" i="13"/>
  <c r="S11" i="13"/>
  <c r="T11" i="13"/>
  <c r="F6" i="14"/>
  <c r="P10" i="14"/>
  <c r="C8" i="14"/>
  <c r="F8" i="14"/>
  <c r="F7" i="14"/>
  <c r="N10" i="14"/>
  <c r="C12" i="14"/>
  <c r="F12" i="14"/>
  <c r="R10" i="14"/>
  <c r="C11" i="14"/>
  <c r="F11" i="14"/>
  <c r="L10" i="14"/>
  <c r="C10" i="14"/>
  <c r="F10" i="14"/>
  <c r="Q10" i="14"/>
  <c r="C9" i="14"/>
  <c r="F9" i="14"/>
  <c r="F5" i="14"/>
  <c r="N12" i="14"/>
  <c r="E12" i="14"/>
  <c r="N11" i="14"/>
  <c r="D12" i="14"/>
  <c r="R12" i="14"/>
  <c r="E11" i="14"/>
  <c r="R11" i="14"/>
  <c r="D11" i="14"/>
  <c r="L12" i="14"/>
  <c r="E10" i="14"/>
  <c r="L11" i="14"/>
  <c r="D10" i="14"/>
  <c r="Q12" i="14"/>
  <c r="E9" i="14"/>
  <c r="Q11" i="14"/>
  <c r="D9" i="14"/>
  <c r="P12" i="14"/>
  <c r="E8" i="14"/>
  <c r="P11" i="14"/>
  <c r="D8" i="14"/>
  <c r="M12" i="14"/>
  <c r="O12" i="14"/>
  <c r="S12" i="14"/>
  <c r="T12" i="14"/>
  <c r="M11" i="14"/>
  <c r="O11" i="14"/>
  <c r="S11" i="14"/>
  <c r="T11" i="14"/>
  <c r="M10" i="14"/>
  <c r="O10" i="14"/>
  <c r="S10" i="14"/>
  <c r="T10" i="14"/>
  <c r="N11" i="10"/>
  <c r="E12" i="10"/>
  <c r="N10" i="10"/>
  <c r="D12" i="10"/>
  <c r="R11" i="10"/>
  <c r="E11" i="10"/>
  <c r="R10" i="10"/>
  <c r="D11" i="10"/>
  <c r="L11" i="10"/>
  <c r="E10" i="10"/>
  <c r="L10" i="10"/>
  <c r="D10" i="10"/>
  <c r="Q11" i="10"/>
  <c r="E9" i="10"/>
  <c r="Q10" i="10"/>
  <c r="D9" i="10"/>
  <c r="P11" i="10"/>
  <c r="E8" i="10"/>
  <c r="P10" i="10"/>
  <c r="D8" i="10"/>
  <c r="T11" i="10"/>
  <c r="S11" i="10"/>
  <c r="O11" i="10"/>
  <c r="M11" i="10"/>
  <c r="T10" i="10"/>
  <c r="S10" i="10"/>
  <c r="O10" i="10"/>
  <c r="M10" i="10"/>
  <c r="T9" i="10"/>
  <c r="S9" i="10"/>
  <c r="O9" i="10"/>
  <c r="M9" i="10"/>
  <c r="N10" i="9"/>
  <c r="F12" i="9"/>
  <c r="N9" i="9"/>
  <c r="E12" i="9"/>
  <c r="R10" i="9"/>
  <c r="F11" i="9"/>
  <c r="R9" i="9"/>
  <c r="E11" i="9"/>
  <c r="L10" i="9"/>
  <c r="F10" i="9"/>
  <c r="L9" i="9"/>
  <c r="E10" i="9"/>
  <c r="Q10" i="9"/>
  <c r="F9" i="9"/>
  <c r="Q9" i="9"/>
  <c r="E9" i="9"/>
  <c r="P10" i="9"/>
  <c r="F8" i="9"/>
  <c r="P9" i="9"/>
  <c r="E8" i="9"/>
  <c r="S10" i="9"/>
  <c r="S9" i="9"/>
  <c r="S8" i="9"/>
  <c r="M9" i="9"/>
  <c r="O9" i="9"/>
  <c r="T9" i="9"/>
  <c r="M10" i="9"/>
  <c r="O10" i="9"/>
  <c r="T10" i="9"/>
  <c r="M8" i="9"/>
  <c r="O8" i="9"/>
  <c r="T8" i="9"/>
</calcChain>
</file>

<file path=xl/sharedStrings.xml><?xml version="1.0" encoding="utf-8"?>
<sst xmlns="http://schemas.openxmlformats.org/spreadsheetml/2006/main" count="1325" uniqueCount="114">
  <si>
    <t>BOD</t>
  </si>
  <si>
    <t>Chlorine(free)</t>
  </si>
  <si>
    <t>Faecal Coliforms</t>
  </si>
  <si>
    <t>PH</t>
  </si>
  <si>
    <t>TSS</t>
  </si>
  <si>
    <t>Total Nitrogen</t>
  </si>
  <si>
    <t>Phophorus</t>
  </si>
  <si>
    <t>6.5-8.5</t>
  </si>
  <si>
    <t>Pollutants</t>
  </si>
  <si>
    <t>&lt;1</t>
  </si>
  <si>
    <t>&lt;2</t>
  </si>
  <si>
    <t>&lt;0.03</t>
  </si>
  <si>
    <t>Comply</t>
  </si>
  <si>
    <t>yes</t>
  </si>
  <si>
    <t>* Refer to License No 20188 Average and percentile limits are only applied annualy for routine monitoring data</t>
  </si>
  <si>
    <t>Ammonia</t>
  </si>
  <si>
    <t>90th percentile limits mg/l</t>
  </si>
  <si>
    <t>average of 4 samples (mg/l)</t>
  </si>
  <si>
    <t>max (mg/l)</t>
  </si>
  <si>
    <t>min (mg/l)</t>
  </si>
  <si>
    <t xml:space="preserve"> sample (mg/l)</t>
  </si>
  <si>
    <t>average of 5 samples (mg/l)</t>
  </si>
  <si>
    <t xml:space="preserve"> Googong WRP Monthly  Effluent quality monitoring</t>
  </si>
  <si>
    <t>EPA identification Number 3, Reporting period July-October 2016</t>
  </si>
  <si>
    <t xml:space="preserve">Effluent Quality Data for Publishing </t>
  </si>
  <si>
    <t>Revised by:</t>
  </si>
  <si>
    <t>Aproved By:</t>
  </si>
  <si>
    <t>Date</t>
  </si>
  <si>
    <t>Name</t>
  </si>
  <si>
    <t>Victoria Corling</t>
  </si>
  <si>
    <t>TRIM File Number</t>
  </si>
  <si>
    <t>Created by:</t>
  </si>
  <si>
    <t>Location:</t>
  </si>
  <si>
    <t>Googong WRP Offspec tank</t>
  </si>
  <si>
    <t>EPA License No</t>
  </si>
  <si>
    <t>Signature</t>
  </si>
  <si>
    <t>Results for the month ending:  July 26th</t>
  </si>
  <si>
    <t>&lt;0.1</t>
  </si>
  <si>
    <t>pH</t>
  </si>
  <si>
    <t>TDS
mg/L</t>
  </si>
  <si>
    <t>TSS
mg/L</t>
  </si>
  <si>
    <t>Free chlorine
mg/L</t>
  </si>
  <si>
    <t>Ammonia
mg/L-N</t>
  </si>
  <si>
    <t>Total Nitrogen
mg/L-N</t>
  </si>
  <si>
    <t>Total Phosphorous
mg/L-P</t>
  </si>
  <si>
    <t>BOD
mg/L</t>
  </si>
  <si>
    <t>Thermotolerant Feacal Coliforms (confirmed)
CFU/100ml</t>
  </si>
  <si>
    <t>average</t>
  </si>
  <si>
    <t>max</t>
  </si>
  <si>
    <t>min</t>
  </si>
  <si>
    <t>Results for the month of:  January 2017</t>
  </si>
  <si>
    <t>Results for the month of:  December 2016</t>
  </si>
  <si>
    <t>Results for the month of:  November 2016</t>
  </si>
  <si>
    <t>Results for the month of:  October 2016</t>
  </si>
  <si>
    <t>Results for the month of:  September 2016</t>
  </si>
  <si>
    <t>Results for the month of:  August 2016</t>
  </si>
  <si>
    <t>Results for the month of:  February 2017</t>
  </si>
  <si>
    <t>No</t>
  </si>
  <si>
    <t>Yes</t>
  </si>
  <si>
    <t>Results for the month of:  March 2017</t>
  </si>
  <si>
    <t>Results for the month of:  April 2017</t>
  </si>
  <si>
    <t>SITE 1</t>
  </si>
  <si>
    <t>SITE 4</t>
  </si>
  <si>
    <t>SITE 5</t>
  </si>
  <si>
    <t>SITE 6</t>
  </si>
  <si>
    <t>SITE 7</t>
  </si>
  <si>
    <t>SITE 8</t>
  </si>
  <si>
    <t>SITE 9</t>
  </si>
  <si>
    <t>Sample Date</t>
  </si>
  <si>
    <t>Matrix</t>
  </si>
  <si>
    <t>Water</t>
  </si>
  <si>
    <t>Analyte Name</t>
  </si>
  <si>
    <t>Units</t>
  </si>
  <si>
    <t>Reporting Limit</t>
  </si>
  <si>
    <t>Result</t>
  </si>
  <si>
    <t>Alkalinity</t>
  </si>
  <si>
    <t>mg/L</t>
  </si>
  <si>
    <t>&lt;0.01</t>
  </si>
  <si>
    <t>&lt;5</t>
  </si>
  <si>
    <t>Oil and Grease</t>
  </si>
  <si>
    <t>No unit</t>
  </si>
  <si>
    <t>TN</t>
  </si>
  <si>
    <t>TP</t>
  </si>
  <si>
    <t>TDS</t>
  </si>
  <si>
    <t xml:space="preserve">Free Chlorine </t>
  </si>
  <si>
    <t xml:space="preserve">QPRC Googong SW Monitoring </t>
  </si>
  <si>
    <t>Results for the Month of January 2017</t>
  </si>
  <si>
    <t>Results for the Month of October 2016</t>
  </si>
  <si>
    <t>Results for the Month of November 2016</t>
  </si>
  <si>
    <t>Results for the Month of December 2016</t>
  </si>
  <si>
    <t>Results for the Month of Feburary 2017</t>
  </si>
  <si>
    <t>Results for the Month of March 2017</t>
  </si>
  <si>
    <t>&lt;0.02</t>
  </si>
  <si>
    <t>Escgherichia coli</t>
  </si>
  <si>
    <t>Thermotolerant Coliforms</t>
  </si>
  <si>
    <t>Intestical Enterococci</t>
  </si>
  <si>
    <t>cfu/ 100ml</t>
  </si>
  <si>
    <t>cells/ml</t>
  </si>
  <si>
    <t>ND</t>
  </si>
  <si>
    <t>Cyanophyta</t>
  </si>
  <si>
    <t>Chlorophyta</t>
  </si>
  <si>
    <t>Diatoms(Bacillaropihyta)</t>
  </si>
  <si>
    <t>Total Potentially toxic Species</t>
  </si>
  <si>
    <t>Aphanocapsa</t>
  </si>
  <si>
    <t>-</t>
  </si>
  <si>
    <t>&lt;1.0</t>
  </si>
  <si>
    <t>Total Algae</t>
  </si>
  <si>
    <t>Results for the Month of April 2017</t>
  </si>
  <si>
    <t>Escherichia coli</t>
  </si>
  <si>
    <t>SITE 10</t>
  </si>
  <si>
    <t>Results for the Month of May 2017</t>
  </si>
  <si>
    <t>Results for the month of:  May 2017</t>
  </si>
  <si>
    <t>Results for the month of:  June 2017</t>
  </si>
  <si>
    <t>Results for the Month of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</si>
</sst>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i/>
      <sz val="12"/>
      <color theme="1"/>
      <name val="Calibri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5" fillId="4" borderId="0" xfId="0" applyFont="1" applyFill="1" applyBorder="1"/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4" borderId="0" xfId="0" applyFill="1"/>
    <xf numFmtId="0" fontId="1" fillId="2" borderId="7" xfId="0" applyFont="1" applyFill="1" applyBorder="1" applyAlignment="1">
      <alignment vertical="justify"/>
    </xf>
    <xf numFmtId="0" fontId="2" fillId="2" borderId="6" xfId="0" applyFont="1" applyFill="1" applyBorder="1" applyAlignment="1">
      <alignment wrapText="1"/>
    </xf>
    <xf numFmtId="0" fontId="7" fillId="3" borderId="10" xfId="0" applyFont="1" applyFill="1" applyBorder="1"/>
    <xf numFmtId="0" fontId="8" fillId="0" borderId="0" xfId="0" applyFont="1"/>
    <xf numFmtId="0" fontId="1" fillId="2" borderId="8" xfId="0" applyFont="1" applyFill="1" applyBorder="1" applyAlignment="1">
      <alignment vertical="justify"/>
    </xf>
    <xf numFmtId="0" fontId="1" fillId="2" borderId="8" xfId="0" applyNumberFormat="1" applyFont="1" applyFill="1" applyBorder="1" applyAlignment="1">
      <alignment vertical="justify"/>
    </xf>
    <xf numFmtId="0" fontId="1" fillId="2" borderId="8" xfId="0" applyFont="1" applyFill="1" applyBorder="1" applyAlignment="1">
      <alignment horizontal="justify" vertical="justify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4" borderId="12" xfId="0" applyFill="1" applyBorder="1"/>
    <xf numFmtId="2" fontId="0" fillId="4" borderId="12" xfId="0" applyNumberFormat="1" applyFill="1" applyBorder="1"/>
    <xf numFmtId="0" fontId="0" fillId="0" borderId="0" xfId="0" applyAlignment="1">
      <alignment horizontal="center"/>
    </xf>
    <xf numFmtId="2" fontId="0" fillId="0" borderId="12" xfId="0" applyNumberFormat="1" applyBorder="1"/>
    <xf numFmtId="0" fontId="1" fillId="2" borderId="12" xfId="0" applyFont="1" applyFill="1" applyBorder="1" applyAlignment="1">
      <alignment vertical="justify"/>
    </xf>
    <xf numFmtId="0" fontId="1" fillId="2" borderId="12" xfId="0" applyNumberFormat="1" applyFont="1" applyFill="1" applyBorder="1" applyAlignment="1">
      <alignment vertical="justify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2" fontId="0" fillId="5" borderId="12" xfId="0" applyNumberFormat="1" applyFont="1" applyFill="1" applyBorder="1" applyAlignment="1">
      <alignment horizontal="center"/>
    </xf>
    <xf numFmtId="2" fontId="0" fillId="6" borderId="12" xfId="0" applyNumberFormat="1" applyFill="1" applyBorder="1" applyAlignment="1">
      <alignment horizontal="center"/>
    </xf>
    <xf numFmtId="0" fontId="1" fillId="2" borderId="14" xfId="0" applyNumberFormat="1" applyFont="1" applyFill="1" applyBorder="1" applyAlignment="1">
      <alignment vertical="justify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1" fillId="4" borderId="12" xfId="0" applyNumberFormat="1" applyFont="1" applyFill="1" applyBorder="1" applyAlignment="1">
      <alignment vertical="justify"/>
    </xf>
    <xf numFmtId="0" fontId="1" fillId="4" borderId="17" xfId="0" applyNumberFormat="1" applyFont="1" applyFill="1" applyBorder="1" applyAlignment="1">
      <alignment vertical="justify"/>
    </xf>
    <xf numFmtId="0" fontId="1" fillId="4" borderId="18" xfId="0" applyFont="1" applyFill="1" applyBorder="1" applyAlignment="1"/>
    <xf numFmtId="0" fontId="1" fillId="4" borderId="19" xfId="0" applyFont="1" applyFill="1" applyBorder="1" applyAlignment="1"/>
    <xf numFmtId="0" fontId="1" fillId="4" borderId="20" xfId="0" applyFont="1" applyFill="1" applyBorder="1" applyAlignment="1"/>
    <xf numFmtId="2" fontId="0" fillId="4" borderId="12" xfId="0" applyNumberFormat="1" applyFill="1" applyBorder="1" applyAlignment="1"/>
    <xf numFmtId="14" fontId="0" fillId="0" borderId="0" xfId="0" applyNumberFormat="1"/>
    <xf numFmtId="2" fontId="0" fillId="0" borderId="12" xfId="0" applyNumberFormat="1" applyFill="1" applyBorder="1" applyAlignment="1">
      <alignment horizontal="center"/>
    </xf>
    <xf numFmtId="2" fontId="0" fillId="6" borderId="12" xfId="0" applyNumberFormat="1" applyFill="1" applyBorder="1"/>
    <xf numFmtId="2" fontId="0" fillId="6" borderId="12" xfId="0" applyNumberFormat="1" applyFill="1" applyBorder="1" applyAlignment="1"/>
    <xf numFmtId="164" fontId="8" fillId="4" borderId="21" xfId="0" applyNumberFormat="1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2" fontId="0" fillId="6" borderId="14" xfId="0" applyNumberFormat="1" applyFill="1" applyBorder="1"/>
    <xf numFmtId="0" fontId="1" fillId="6" borderId="22" xfId="0" applyFont="1" applyFill="1" applyBorder="1" applyAlignment="1">
      <alignment horizontal="center"/>
    </xf>
    <xf numFmtId="2" fontId="0" fillId="6" borderId="15" xfId="0" applyNumberFormat="1" applyFill="1" applyBorder="1"/>
    <xf numFmtId="2" fontId="0" fillId="6" borderId="16" xfId="0" applyNumberFormat="1" applyFill="1" applyBorder="1"/>
    <xf numFmtId="164" fontId="8" fillId="4" borderId="21" xfId="0" applyNumberFormat="1" applyFont="1" applyFill="1" applyBorder="1" applyAlignment="1"/>
    <xf numFmtId="2" fontId="0" fillId="6" borderId="14" xfId="0" applyNumberFormat="1" applyFill="1" applyBorder="1" applyAlignment="1"/>
    <xf numFmtId="2" fontId="0" fillId="6" borderId="15" xfId="0" applyNumberFormat="1" applyFill="1" applyBorder="1" applyAlignment="1"/>
    <xf numFmtId="2" fontId="0" fillId="6" borderId="16" xfId="0" applyNumberFormat="1" applyFill="1" applyBorder="1" applyAlignment="1"/>
    <xf numFmtId="0" fontId="1" fillId="0" borderId="18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164" fontId="8" fillId="0" borderId="21" xfId="0" applyNumberFormat="1" applyFont="1" applyFill="1" applyBorder="1" applyAlignment="1">
      <alignment horizontal="left"/>
    </xf>
    <xf numFmtId="2" fontId="0" fillId="0" borderId="14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2" fontId="0" fillId="6" borderId="15" xfId="0" applyNumberFormat="1" applyFill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0" fontId="1" fillId="4" borderId="18" xfId="0" applyFont="1" applyFill="1" applyBorder="1"/>
    <xf numFmtId="0" fontId="1" fillId="4" borderId="19" xfId="0" applyFont="1" applyFill="1" applyBorder="1"/>
    <xf numFmtId="0" fontId="1" fillId="4" borderId="20" xfId="0" applyFont="1" applyFill="1" applyBorder="1" applyAlignment="1">
      <alignment horizontal="left"/>
    </xf>
    <xf numFmtId="164" fontId="8" fillId="0" borderId="21" xfId="0" applyNumberFormat="1" applyFont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4" fontId="0" fillId="2" borderId="12" xfId="0" applyNumberFormat="1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0" fillId="2" borderId="28" xfId="0" applyFont="1" applyFill="1" applyBorder="1" applyAlignment="1"/>
    <xf numFmtId="0" fontId="10" fillId="0" borderId="0" xfId="0" applyFont="1" applyFill="1" applyBorder="1" applyAlignment="1"/>
    <xf numFmtId="0" fontId="0" fillId="2" borderId="12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2" borderId="35" xfId="0" applyFill="1" applyBorder="1" applyAlignment="1">
      <alignment horizontal="left"/>
    </xf>
    <xf numFmtId="0" fontId="0" fillId="2" borderId="36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10" fillId="4" borderId="0" xfId="0" applyFont="1" applyFill="1" applyBorder="1" applyAlignment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2" borderId="38" xfId="0" applyFill="1" applyBorder="1" applyAlignment="1">
      <alignment horizontal="left"/>
    </xf>
    <xf numFmtId="0" fontId="0" fillId="2" borderId="39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2" borderId="30" xfId="0" applyFill="1" applyBorder="1" applyAlignment="1">
      <alignment horizontal="left"/>
    </xf>
    <xf numFmtId="2" fontId="0" fillId="4" borderId="12" xfId="0" applyNumberFormat="1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2" fontId="0" fillId="0" borderId="12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0" fillId="4" borderId="12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2" fontId="0" fillId="6" borderId="12" xfId="0" applyNumberFormat="1" applyFill="1" applyBorder="1" applyAlignment="1">
      <alignment horizontal="right"/>
    </xf>
    <xf numFmtId="2" fontId="0" fillId="6" borderId="14" xfId="0" applyNumberFormat="1" applyFill="1" applyBorder="1" applyAlignment="1">
      <alignment horizontal="right"/>
    </xf>
    <xf numFmtId="2" fontId="0" fillId="6" borderId="15" xfId="0" applyNumberFormat="1" applyFill="1" applyBorder="1" applyAlignment="1">
      <alignment horizontal="right"/>
    </xf>
    <xf numFmtId="2" fontId="0" fillId="6" borderId="16" xfId="0" applyNumberFormat="1" applyFill="1" applyBorder="1" applyAlignment="1">
      <alignment horizontal="right"/>
    </xf>
    <xf numFmtId="164" fontId="0" fillId="4" borderId="21" xfId="0" applyNumberFormat="1" applyFont="1" applyFill="1" applyBorder="1" applyAlignment="1">
      <alignment horizontal="right"/>
    </xf>
    <xf numFmtId="0" fontId="1" fillId="2" borderId="41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0" borderId="12" xfId="0" applyBorder="1" applyAlignment="1">
      <alignment horizontal="justify" vertical="distributed"/>
    </xf>
    <xf numFmtId="0" fontId="0" fillId="0" borderId="12" xfId="0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4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horizontal="left" vertical="top"/>
    </xf>
    <xf numFmtId="0" fontId="6" fillId="2" borderId="5" xfId="0" applyNumberFormat="1" applyFont="1" applyFill="1" applyBorder="1" applyAlignment="1">
      <alignment horizontal="left" vertical="top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NumberFormat="1" applyFont="1" applyFill="1" applyBorder="1" applyAlignment="1">
      <alignment horizontal="center" vertical="top"/>
    </xf>
    <xf numFmtId="0" fontId="6" fillId="2" borderId="0" xfId="0" applyNumberFormat="1" applyFont="1" applyFill="1" applyBorder="1" applyAlignment="1">
      <alignment horizontal="center" vertical="top"/>
    </xf>
    <xf numFmtId="0" fontId="6" fillId="2" borderId="5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justify"/>
    </xf>
    <xf numFmtId="0" fontId="1" fillId="4" borderId="20" xfId="0" applyFont="1" applyFill="1" applyBorder="1" applyAlignment="1">
      <alignment vertical="justify"/>
    </xf>
    <xf numFmtId="0" fontId="1" fillId="4" borderId="18" xfId="0" applyFont="1" applyFill="1" applyBorder="1" applyAlignment="1">
      <alignment horizontal="justify" vertical="justify"/>
    </xf>
    <xf numFmtId="0" fontId="1" fillId="4" borderId="19" xfId="0" applyFont="1" applyFill="1" applyBorder="1" applyAlignment="1">
      <alignment horizontal="justify" vertical="justify"/>
    </xf>
    <xf numFmtId="0" fontId="1" fillId="4" borderId="20" xfId="0" applyFont="1" applyFill="1" applyBorder="1" applyAlignment="1">
      <alignment horizontal="justify" vertical="justify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171450</xdr:rowOff>
    </xdr:from>
    <xdr:to>
      <xdr:col>6</xdr:col>
      <xdr:colOff>420006</xdr:colOff>
      <xdr:row>3</xdr:row>
      <xdr:rowOff>107122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171450"/>
          <a:ext cx="1658256" cy="678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171450</xdr:rowOff>
    </xdr:from>
    <xdr:to>
      <xdr:col>6</xdr:col>
      <xdr:colOff>420006</xdr:colOff>
      <xdr:row>3</xdr:row>
      <xdr:rowOff>107122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171450"/>
          <a:ext cx="1658256" cy="678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171450</xdr:rowOff>
    </xdr:from>
    <xdr:to>
      <xdr:col>6</xdr:col>
      <xdr:colOff>420006</xdr:colOff>
      <xdr:row>3</xdr:row>
      <xdr:rowOff>107122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171450"/>
          <a:ext cx="1658256" cy="678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142875</xdr:rowOff>
    </xdr:from>
    <xdr:to>
      <xdr:col>6</xdr:col>
      <xdr:colOff>391431</xdr:colOff>
      <xdr:row>3</xdr:row>
      <xdr:rowOff>78547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5" y="142875"/>
          <a:ext cx="1658256" cy="6786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10</xdr:row>
      <xdr:rowOff>152400</xdr:rowOff>
    </xdr:from>
    <xdr:to>
      <xdr:col>7</xdr:col>
      <xdr:colOff>685801</xdr:colOff>
      <xdr:row>15</xdr:row>
      <xdr:rowOff>154747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4150" y="2809875"/>
          <a:ext cx="1133476" cy="1011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5" sqref="A5"/>
    </sheetView>
  </sheetViews>
  <sheetFormatPr defaultRowHeight="15.75" x14ac:dyDescent="0.25"/>
  <cols>
    <col min="1" max="1" width="15.625" customWidth="1"/>
    <col min="2" max="2" width="6.125" customWidth="1"/>
    <col min="3" max="3" width="6.625" customWidth="1"/>
    <col min="4" max="4" width="11.25" customWidth="1"/>
    <col min="5" max="5" width="17.375" customWidth="1"/>
  </cols>
  <sheetData>
    <row r="1" spans="1:5" ht="18.75" x14ac:dyDescent="0.3">
      <c r="A1" s="137" t="s">
        <v>24</v>
      </c>
      <c r="B1" s="137"/>
      <c r="C1" s="137"/>
      <c r="D1" s="137"/>
      <c r="E1" s="137"/>
    </row>
    <row r="2" spans="1:5" x14ac:dyDescent="0.25">
      <c r="A2" s="22"/>
      <c r="B2" s="138" t="s">
        <v>28</v>
      </c>
      <c r="C2" s="138"/>
      <c r="D2" s="23" t="s">
        <v>27</v>
      </c>
      <c r="E2" s="23" t="s">
        <v>35</v>
      </c>
    </row>
    <row r="3" spans="1:5" x14ac:dyDescent="0.25">
      <c r="A3" s="22" t="s">
        <v>31</v>
      </c>
      <c r="B3" s="136" t="s">
        <v>29</v>
      </c>
      <c r="C3" s="136"/>
      <c r="D3" s="22"/>
      <c r="E3" s="22"/>
    </row>
    <row r="4" spans="1:5" x14ac:dyDescent="0.25">
      <c r="A4" s="22" t="s">
        <v>25</v>
      </c>
      <c r="B4" s="136"/>
      <c r="C4" s="136"/>
      <c r="D4" s="22"/>
      <c r="E4" s="22"/>
    </row>
    <row r="5" spans="1:5" x14ac:dyDescent="0.25">
      <c r="A5" s="22" t="s">
        <v>26</v>
      </c>
      <c r="B5" s="136"/>
      <c r="C5" s="136"/>
      <c r="D5" s="22"/>
      <c r="E5" s="22"/>
    </row>
    <row r="7" spans="1:5" x14ac:dyDescent="0.25">
      <c r="A7" s="22" t="s">
        <v>30</v>
      </c>
      <c r="B7" s="136"/>
      <c r="C7" s="136"/>
    </row>
    <row r="8" spans="1:5" ht="29.25" customHeight="1" x14ac:dyDescent="0.25">
      <c r="A8" s="22" t="s">
        <v>32</v>
      </c>
      <c r="B8" s="135" t="s">
        <v>33</v>
      </c>
      <c r="C8" s="135"/>
    </row>
    <row r="9" spans="1:5" x14ac:dyDescent="0.25">
      <c r="A9" s="22" t="s">
        <v>34</v>
      </c>
      <c r="B9" s="136">
        <v>20188</v>
      </c>
      <c r="C9" s="136"/>
    </row>
  </sheetData>
  <mergeCells count="8">
    <mergeCell ref="B8:C8"/>
    <mergeCell ref="B9:C9"/>
    <mergeCell ref="A1:E1"/>
    <mergeCell ref="B2:C2"/>
    <mergeCell ref="B4:C4"/>
    <mergeCell ref="B5:C5"/>
    <mergeCell ref="B3:C3"/>
    <mergeCell ref="B7:C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L11" sqref="L11"/>
    </sheetView>
  </sheetViews>
  <sheetFormatPr defaultColWidth="11" defaultRowHeight="15.75" x14ac:dyDescent="0.25"/>
  <cols>
    <col min="2" max="2" width="18" bestFit="1" customWidth="1"/>
    <col min="3" max="3" width="14.125" bestFit="1" customWidth="1"/>
    <col min="4" max="4" width="15.75" customWidth="1"/>
    <col min="5" max="6" width="10.375" bestFit="1" customWidth="1"/>
  </cols>
  <sheetData>
    <row r="1" spans="1:10" ht="16.5" thickBot="1" x14ac:dyDescent="0.3"/>
    <row r="2" spans="1:10" ht="21" customHeight="1" x14ac:dyDescent="0.25">
      <c r="B2" s="139" t="s">
        <v>22</v>
      </c>
      <c r="C2" s="140"/>
      <c r="D2" s="140"/>
      <c r="E2" s="140"/>
      <c r="F2" s="140"/>
      <c r="G2" s="141"/>
    </row>
    <row r="3" spans="1:10" ht="21" customHeight="1" x14ac:dyDescent="0.25">
      <c r="B3" s="142" t="s">
        <v>53</v>
      </c>
      <c r="C3" s="143"/>
      <c r="D3" s="143"/>
      <c r="E3" s="143"/>
      <c r="F3" s="143"/>
      <c r="G3" s="144"/>
    </row>
    <row r="4" spans="1:10" ht="32.25" thickBot="1" x14ac:dyDescent="0.35">
      <c r="B4" s="16" t="s">
        <v>8</v>
      </c>
      <c r="C4" s="15" t="s">
        <v>16</v>
      </c>
      <c r="D4" s="15" t="s">
        <v>17</v>
      </c>
      <c r="E4" s="15" t="s">
        <v>18</v>
      </c>
      <c r="F4" s="15" t="s">
        <v>19</v>
      </c>
      <c r="G4" s="19" t="s">
        <v>12</v>
      </c>
    </row>
    <row r="5" spans="1:10" x14ac:dyDescent="0.25">
      <c r="B5" s="8" t="s">
        <v>0</v>
      </c>
      <c r="C5" s="11">
        <v>10</v>
      </c>
      <c r="D5" s="2" t="s">
        <v>10</v>
      </c>
      <c r="E5" s="2" t="s">
        <v>10</v>
      </c>
      <c r="F5" s="2" t="s">
        <v>10</v>
      </c>
      <c r="G5" s="3" t="s">
        <v>13</v>
      </c>
    </row>
    <row r="6" spans="1:10" x14ac:dyDescent="0.25">
      <c r="B6" s="9" t="s">
        <v>1</v>
      </c>
      <c r="C6" s="12">
        <v>0.1</v>
      </c>
      <c r="D6" s="2" t="s">
        <v>11</v>
      </c>
      <c r="E6" s="2" t="s">
        <v>11</v>
      </c>
      <c r="F6" s="2" t="s">
        <v>11</v>
      </c>
      <c r="G6" s="3" t="s">
        <v>13</v>
      </c>
    </row>
    <row r="7" spans="1:10" x14ac:dyDescent="0.25">
      <c r="B7" s="9" t="s">
        <v>2</v>
      </c>
      <c r="C7" s="12">
        <v>150</v>
      </c>
      <c r="D7" s="2" t="s">
        <v>9</v>
      </c>
      <c r="E7" s="4" t="s">
        <v>9</v>
      </c>
      <c r="F7" s="4" t="s">
        <v>9</v>
      </c>
      <c r="G7" s="3" t="s">
        <v>13</v>
      </c>
    </row>
    <row r="8" spans="1:10" x14ac:dyDescent="0.25">
      <c r="B8" s="17" t="s">
        <v>15</v>
      </c>
      <c r="C8" s="12">
        <v>2</v>
      </c>
      <c r="D8" s="2">
        <v>0.19</v>
      </c>
      <c r="E8" s="4">
        <v>0.32</v>
      </c>
      <c r="F8" s="4">
        <v>0.04</v>
      </c>
      <c r="G8" s="3" t="s">
        <v>13</v>
      </c>
    </row>
    <row r="9" spans="1:10" x14ac:dyDescent="0.25">
      <c r="B9" s="9" t="s">
        <v>5</v>
      </c>
      <c r="C9" s="12">
        <v>10</v>
      </c>
      <c r="D9" s="5">
        <v>2.6</v>
      </c>
      <c r="E9" s="5">
        <v>2.99</v>
      </c>
      <c r="F9" s="5">
        <v>1.64</v>
      </c>
      <c r="G9" s="3" t="s">
        <v>13</v>
      </c>
    </row>
    <row r="10" spans="1:10" x14ac:dyDescent="0.25">
      <c r="B10" s="9" t="s">
        <v>3</v>
      </c>
      <c r="C10" s="12" t="s">
        <v>7</v>
      </c>
      <c r="D10" s="5">
        <v>7.69</v>
      </c>
      <c r="E10" s="5">
        <v>7.55</v>
      </c>
      <c r="F10" s="5">
        <v>7.49</v>
      </c>
      <c r="G10" s="3" t="s">
        <v>13</v>
      </c>
    </row>
    <row r="11" spans="1:10" x14ac:dyDescent="0.25">
      <c r="B11" s="9" t="s">
        <v>6</v>
      </c>
      <c r="C11" s="12">
        <v>0.5</v>
      </c>
      <c r="D11" s="5">
        <v>5.2999999999999999E-2</v>
      </c>
      <c r="E11" s="5">
        <v>1.2999999999999999E-2</v>
      </c>
      <c r="F11" s="5">
        <v>4.7E-2</v>
      </c>
      <c r="G11" s="3" t="s">
        <v>13</v>
      </c>
    </row>
    <row r="12" spans="1:10" ht="16.5" thickBot="1" x14ac:dyDescent="0.3">
      <c r="B12" s="10" t="s">
        <v>4</v>
      </c>
      <c r="C12" s="13">
        <v>10</v>
      </c>
      <c r="D12" s="6">
        <v>1.25</v>
      </c>
      <c r="E12" s="6">
        <v>2</v>
      </c>
      <c r="F12" s="6">
        <v>1</v>
      </c>
      <c r="G12" s="7" t="s">
        <v>13</v>
      </c>
    </row>
    <row r="13" spans="1:10" x14ac:dyDescent="0.25">
      <c r="A13" s="14"/>
      <c r="B13" s="18" t="s">
        <v>23</v>
      </c>
      <c r="C13" s="14"/>
      <c r="D13" s="14"/>
      <c r="E13" s="14"/>
      <c r="F13" s="14"/>
      <c r="G13" s="14"/>
    </row>
    <row r="14" spans="1:10" x14ac:dyDescent="0.25">
      <c r="A14" s="14"/>
      <c r="B14" s="1" t="s">
        <v>14</v>
      </c>
      <c r="C14" s="14"/>
      <c r="D14" s="14"/>
      <c r="E14" s="14"/>
      <c r="F14" s="14"/>
      <c r="G14" s="14"/>
    </row>
    <row r="15" spans="1:10" ht="16.5" thickBot="1" x14ac:dyDescent="0.3"/>
    <row r="16" spans="1:10" ht="23.25" x14ac:dyDescent="0.35">
      <c r="A16" s="145" t="s">
        <v>85</v>
      </c>
      <c r="B16" s="146"/>
      <c r="C16" s="146"/>
      <c r="D16" s="146"/>
      <c r="E16" s="146"/>
      <c r="F16" s="146"/>
      <c r="G16" s="146"/>
      <c r="H16" s="147"/>
      <c r="I16" s="92"/>
      <c r="J16" s="92"/>
    </row>
    <row r="17" spans="1:10" ht="23.25" x14ac:dyDescent="0.35">
      <c r="A17" s="148" t="s">
        <v>87</v>
      </c>
      <c r="B17" s="149"/>
      <c r="C17" s="149"/>
      <c r="D17" s="149"/>
      <c r="E17" s="149"/>
      <c r="F17" s="149"/>
      <c r="G17" s="149"/>
      <c r="H17" s="150"/>
      <c r="I17" s="92"/>
      <c r="J17" s="92"/>
    </row>
    <row r="18" spans="1:10" x14ac:dyDescent="0.25">
      <c r="A18" s="78"/>
      <c r="B18" s="79"/>
      <c r="C18" s="79"/>
      <c r="D18" s="80" t="s">
        <v>61</v>
      </c>
      <c r="E18" s="80" t="s">
        <v>64</v>
      </c>
      <c r="F18" s="80" t="s">
        <v>65</v>
      </c>
      <c r="G18" s="80" t="s">
        <v>66</v>
      </c>
      <c r="H18" s="81" t="s">
        <v>67</v>
      </c>
    </row>
    <row r="19" spans="1:10" x14ac:dyDescent="0.25">
      <c r="A19" s="78"/>
      <c r="B19" s="79"/>
      <c r="C19" s="79" t="s">
        <v>68</v>
      </c>
      <c r="D19" s="82">
        <v>42656</v>
      </c>
      <c r="E19" s="82">
        <v>42656</v>
      </c>
      <c r="F19" s="82">
        <v>42656</v>
      </c>
      <c r="G19" s="82">
        <v>42656</v>
      </c>
      <c r="H19" s="83">
        <v>42656</v>
      </c>
    </row>
    <row r="20" spans="1:10" x14ac:dyDescent="0.25">
      <c r="A20" s="78"/>
      <c r="B20" s="79"/>
      <c r="C20" s="79" t="s">
        <v>69</v>
      </c>
      <c r="D20" s="79" t="s">
        <v>70</v>
      </c>
      <c r="E20" s="79" t="s">
        <v>70</v>
      </c>
      <c r="F20" s="79" t="s">
        <v>70</v>
      </c>
      <c r="G20" s="79" t="s">
        <v>70</v>
      </c>
      <c r="H20" s="88" t="s">
        <v>70</v>
      </c>
    </row>
    <row r="21" spans="1:10" x14ac:dyDescent="0.25">
      <c r="A21" s="84" t="s">
        <v>71</v>
      </c>
      <c r="B21" s="79" t="s">
        <v>72</v>
      </c>
      <c r="C21" s="79" t="s">
        <v>73</v>
      </c>
      <c r="D21" s="79" t="s">
        <v>74</v>
      </c>
      <c r="E21" s="79" t="s">
        <v>74</v>
      </c>
      <c r="F21" s="79" t="s">
        <v>74</v>
      </c>
      <c r="G21" s="79" t="s">
        <v>74</v>
      </c>
      <c r="H21" s="88" t="s">
        <v>74</v>
      </c>
    </row>
    <row r="22" spans="1:10" x14ac:dyDescent="0.25">
      <c r="A22" s="84" t="s">
        <v>75</v>
      </c>
      <c r="B22" s="79" t="s">
        <v>76</v>
      </c>
      <c r="C22" s="79">
        <v>5</v>
      </c>
      <c r="D22" s="33">
        <v>35</v>
      </c>
      <c r="E22" s="33">
        <v>40</v>
      </c>
      <c r="F22" s="33">
        <v>43</v>
      </c>
      <c r="G22" s="33">
        <v>160</v>
      </c>
      <c r="H22" s="38">
        <v>99</v>
      </c>
    </row>
    <row r="23" spans="1:10" x14ac:dyDescent="0.25">
      <c r="A23" s="84" t="s">
        <v>81</v>
      </c>
      <c r="B23" s="79" t="s">
        <v>76</v>
      </c>
      <c r="C23" s="79">
        <v>0.05</v>
      </c>
      <c r="D23" s="33">
        <v>0.52</v>
      </c>
      <c r="E23" s="33">
        <v>0.69</v>
      </c>
      <c r="F23" s="33">
        <v>0.45</v>
      </c>
      <c r="G23" s="33">
        <v>1.2</v>
      </c>
      <c r="H23" s="38">
        <v>0.75</v>
      </c>
    </row>
    <row r="24" spans="1:10" x14ac:dyDescent="0.25">
      <c r="A24" s="84" t="s">
        <v>82</v>
      </c>
      <c r="B24" s="79" t="s">
        <v>76</v>
      </c>
      <c r="C24" s="79">
        <v>0.01</v>
      </c>
      <c r="D24" s="33" t="s">
        <v>77</v>
      </c>
      <c r="E24" s="33">
        <v>0.02</v>
      </c>
      <c r="F24" s="33">
        <v>0.02</v>
      </c>
      <c r="G24" s="33">
        <v>0.04</v>
      </c>
      <c r="H24" s="38" t="s">
        <v>77</v>
      </c>
    </row>
    <row r="25" spans="1:10" x14ac:dyDescent="0.25">
      <c r="A25" s="84" t="s">
        <v>0</v>
      </c>
      <c r="B25" s="79" t="s">
        <v>76</v>
      </c>
      <c r="C25" s="79">
        <v>5</v>
      </c>
      <c r="D25" s="33" t="s">
        <v>78</v>
      </c>
      <c r="E25" s="33" t="s">
        <v>78</v>
      </c>
      <c r="F25" s="33" t="s">
        <v>78</v>
      </c>
      <c r="G25" s="33" t="s">
        <v>78</v>
      </c>
      <c r="H25" s="38" t="s">
        <v>78</v>
      </c>
    </row>
    <row r="26" spans="1:10" x14ac:dyDescent="0.25">
      <c r="A26" s="84" t="s">
        <v>4</v>
      </c>
      <c r="B26" s="79" t="s">
        <v>76</v>
      </c>
      <c r="C26" s="79">
        <v>5</v>
      </c>
      <c r="D26" s="33" t="s">
        <v>78</v>
      </c>
      <c r="E26" s="33">
        <v>21</v>
      </c>
      <c r="F26" s="33" t="s">
        <v>78</v>
      </c>
      <c r="G26" s="33">
        <v>11</v>
      </c>
      <c r="H26" s="38" t="s">
        <v>78</v>
      </c>
    </row>
    <row r="27" spans="1:10" x14ac:dyDescent="0.25">
      <c r="A27" s="84" t="s">
        <v>83</v>
      </c>
      <c r="B27" s="79" t="s">
        <v>76</v>
      </c>
      <c r="C27" s="79">
        <v>10</v>
      </c>
      <c r="D27" s="33">
        <v>82</v>
      </c>
      <c r="E27" s="33">
        <v>89</v>
      </c>
      <c r="F27" s="33">
        <v>89</v>
      </c>
      <c r="G27" s="33">
        <v>320</v>
      </c>
      <c r="H27" s="38">
        <v>260</v>
      </c>
    </row>
    <row r="28" spans="1:10" x14ac:dyDescent="0.25">
      <c r="A28" s="84" t="s">
        <v>84</v>
      </c>
      <c r="B28" s="79" t="s">
        <v>76</v>
      </c>
      <c r="C28" s="79">
        <v>0.1</v>
      </c>
      <c r="D28" s="33" t="s">
        <v>37</v>
      </c>
      <c r="E28" s="33" t="s">
        <v>37</v>
      </c>
      <c r="F28" s="33" t="s">
        <v>37</v>
      </c>
      <c r="G28" s="33" t="s">
        <v>37</v>
      </c>
      <c r="H28" s="38" t="s">
        <v>37</v>
      </c>
    </row>
    <row r="29" spans="1:10" x14ac:dyDescent="0.25">
      <c r="A29" s="84" t="s">
        <v>79</v>
      </c>
      <c r="B29" s="79" t="s">
        <v>76</v>
      </c>
      <c r="C29" s="79">
        <v>5</v>
      </c>
      <c r="D29" s="33" t="s">
        <v>78</v>
      </c>
      <c r="E29" s="33" t="s">
        <v>78</v>
      </c>
      <c r="F29" s="33" t="s">
        <v>78</v>
      </c>
      <c r="G29" s="33" t="s">
        <v>78</v>
      </c>
      <c r="H29" s="38" t="s">
        <v>78</v>
      </c>
    </row>
    <row r="30" spans="1:10" x14ac:dyDescent="0.25">
      <c r="A30" s="84" t="s">
        <v>38</v>
      </c>
      <c r="B30" s="79" t="s">
        <v>80</v>
      </c>
      <c r="C30" s="79">
        <v>0</v>
      </c>
      <c r="D30" s="33">
        <v>7.1</v>
      </c>
      <c r="E30" s="33">
        <v>7.7</v>
      </c>
      <c r="F30" s="33">
        <v>7.5</v>
      </c>
      <c r="G30" s="33">
        <v>7.7</v>
      </c>
      <c r="H30" s="38">
        <v>7.4</v>
      </c>
    </row>
    <row r="31" spans="1:10" ht="16.5" thickBot="1" x14ac:dyDescent="0.3">
      <c r="A31" s="85" t="s">
        <v>15</v>
      </c>
      <c r="B31" s="86" t="s">
        <v>76</v>
      </c>
      <c r="C31" s="86">
        <v>0.01</v>
      </c>
      <c r="D31" s="87">
        <v>0.05</v>
      </c>
      <c r="E31" s="87">
        <v>0.04</v>
      </c>
      <c r="F31" s="87">
        <v>0.05</v>
      </c>
      <c r="G31" s="87">
        <v>0.03</v>
      </c>
      <c r="H31" s="40" t="s">
        <v>77</v>
      </c>
    </row>
  </sheetData>
  <sheetProtection algorithmName="SHA-512" hashValue="qR8L378xu8QN6s110kTcxvWASqQ2mFNH4tjjZqMz5QlmuWgkKRGTJ7464I+VWL//iukg9Msnu6JTVGXvsO4khA==" saltValue="2Cg2wHDPBUecxDXsIDZvSA==" spinCount="100000" sheet="1" objects="1" scenarios="1" selectLockedCells="1" selectUnlockedCells="1"/>
  <mergeCells count="4">
    <mergeCell ref="B2:G2"/>
    <mergeCell ref="B3:G3"/>
    <mergeCell ref="A16:H16"/>
    <mergeCell ref="A17:H17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L11" sqref="L11"/>
    </sheetView>
  </sheetViews>
  <sheetFormatPr defaultColWidth="11" defaultRowHeight="15.75" x14ac:dyDescent="0.25"/>
  <cols>
    <col min="2" max="2" width="18" bestFit="1" customWidth="1"/>
    <col min="3" max="3" width="14.125" bestFit="1" customWidth="1"/>
    <col min="4" max="4" width="18.125" customWidth="1"/>
    <col min="5" max="6" width="8.375" bestFit="1" customWidth="1"/>
  </cols>
  <sheetData>
    <row r="1" spans="1:10" ht="16.5" thickBot="1" x14ac:dyDescent="0.3"/>
    <row r="2" spans="1:10" ht="21" customHeight="1" x14ac:dyDescent="0.25">
      <c r="B2" s="139" t="s">
        <v>22</v>
      </c>
      <c r="C2" s="140"/>
      <c r="D2" s="140"/>
      <c r="E2" s="140"/>
      <c r="F2" s="140"/>
      <c r="G2" s="141"/>
    </row>
    <row r="3" spans="1:10" ht="21" customHeight="1" x14ac:dyDescent="0.25">
      <c r="B3" s="142" t="s">
        <v>54</v>
      </c>
      <c r="C3" s="143"/>
      <c r="D3" s="143"/>
      <c r="E3" s="143"/>
      <c r="F3" s="143"/>
      <c r="G3" s="144"/>
    </row>
    <row r="4" spans="1:10" ht="35.25" customHeight="1" thickBot="1" x14ac:dyDescent="0.35">
      <c r="B4" s="16" t="s">
        <v>8</v>
      </c>
      <c r="C4" s="15" t="s">
        <v>16</v>
      </c>
      <c r="D4" s="15" t="s">
        <v>17</v>
      </c>
      <c r="E4" s="15" t="s">
        <v>18</v>
      </c>
      <c r="F4" s="15" t="s">
        <v>19</v>
      </c>
      <c r="G4" s="21" t="s">
        <v>12</v>
      </c>
    </row>
    <row r="5" spans="1:10" x14ac:dyDescent="0.25">
      <c r="B5" s="9" t="s">
        <v>0</v>
      </c>
      <c r="C5" s="12">
        <v>10</v>
      </c>
      <c r="D5" s="2" t="s">
        <v>10</v>
      </c>
      <c r="E5" s="2" t="s">
        <v>10</v>
      </c>
      <c r="F5" s="2" t="s">
        <v>10</v>
      </c>
      <c r="G5" s="3" t="s">
        <v>13</v>
      </c>
    </row>
    <row r="6" spans="1:10" x14ac:dyDescent="0.25">
      <c r="B6" s="9" t="s">
        <v>1</v>
      </c>
      <c r="C6" s="12">
        <v>0.1</v>
      </c>
      <c r="D6" s="2" t="s">
        <v>11</v>
      </c>
      <c r="E6" s="2" t="s">
        <v>11</v>
      </c>
      <c r="F6" s="2" t="s">
        <v>11</v>
      </c>
      <c r="G6" s="3" t="s">
        <v>13</v>
      </c>
    </row>
    <row r="7" spans="1:10" x14ac:dyDescent="0.25">
      <c r="B7" s="9" t="s">
        <v>2</v>
      </c>
      <c r="C7" s="12">
        <v>150</v>
      </c>
      <c r="D7" s="2" t="s">
        <v>9</v>
      </c>
      <c r="E7" s="4" t="s">
        <v>9</v>
      </c>
      <c r="F7" s="4" t="s">
        <v>9</v>
      </c>
      <c r="G7" s="3" t="s">
        <v>13</v>
      </c>
    </row>
    <row r="8" spans="1:10" x14ac:dyDescent="0.25">
      <c r="B8" s="17" t="s">
        <v>15</v>
      </c>
      <c r="C8" s="12">
        <v>2</v>
      </c>
      <c r="D8" s="2">
        <v>0.08</v>
      </c>
      <c r="E8" s="4">
        <v>0.18</v>
      </c>
      <c r="F8" s="4">
        <v>0.03</v>
      </c>
      <c r="G8" s="3" t="s">
        <v>13</v>
      </c>
    </row>
    <row r="9" spans="1:10" x14ac:dyDescent="0.25">
      <c r="B9" s="9" t="s">
        <v>5</v>
      </c>
      <c r="C9" s="12">
        <v>10</v>
      </c>
      <c r="D9" s="5">
        <v>2.5</v>
      </c>
      <c r="E9" s="5">
        <v>2.99</v>
      </c>
      <c r="F9" s="5">
        <v>1.64</v>
      </c>
      <c r="G9" s="3" t="s">
        <v>13</v>
      </c>
    </row>
    <row r="10" spans="1:10" x14ac:dyDescent="0.25">
      <c r="B10" s="9" t="s">
        <v>3</v>
      </c>
      <c r="C10" s="12" t="s">
        <v>7</v>
      </c>
      <c r="D10" s="5">
        <v>7.46</v>
      </c>
      <c r="E10" s="5">
        <v>7.55</v>
      </c>
      <c r="F10" s="5">
        <v>7.4</v>
      </c>
      <c r="G10" s="3" t="s">
        <v>13</v>
      </c>
    </row>
    <row r="11" spans="1:10" x14ac:dyDescent="0.25">
      <c r="B11" s="9" t="s">
        <v>6</v>
      </c>
      <c r="C11" s="12">
        <v>0.5</v>
      </c>
      <c r="D11" s="5">
        <v>0.03</v>
      </c>
      <c r="E11" s="5">
        <v>0.08</v>
      </c>
      <c r="F11" s="5">
        <v>0.01</v>
      </c>
      <c r="G11" s="3" t="s">
        <v>13</v>
      </c>
    </row>
    <row r="12" spans="1:10" ht="16.5" thickBot="1" x14ac:dyDescent="0.3">
      <c r="B12" s="10" t="s">
        <v>4</v>
      </c>
      <c r="C12" s="13">
        <v>10</v>
      </c>
      <c r="D12" s="6">
        <v>1</v>
      </c>
      <c r="E12" s="6">
        <v>1</v>
      </c>
      <c r="F12" s="6">
        <v>1</v>
      </c>
      <c r="G12" s="7" t="s">
        <v>13</v>
      </c>
    </row>
    <row r="13" spans="1:10" x14ac:dyDescent="0.25">
      <c r="A13" s="14"/>
      <c r="B13" s="18" t="s">
        <v>23</v>
      </c>
      <c r="C13" s="14"/>
      <c r="D13" s="14"/>
      <c r="E13" s="14"/>
      <c r="F13" s="14"/>
      <c r="G13" s="14"/>
    </row>
    <row r="14" spans="1:10" x14ac:dyDescent="0.25">
      <c r="A14" s="14"/>
      <c r="B14" s="1" t="s">
        <v>14</v>
      </c>
      <c r="C14" s="14"/>
      <c r="D14" s="14"/>
      <c r="E14" s="14"/>
      <c r="F14" s="14"/>
      <c r="G14" s="14"/>
    </row>
    <row r="16" spans="1:10" ht="23.25" x14ac:dyDescent="0.35">
      <c r="A16" s="170"/>
      <c r="B16" s="170"/>
      <c r="C16" s="170"/>
      <c r="D16" s="170"/>
      <c r="E16" s="170"/>
      <c r="F16" s="170"/>
      <c r="G16" s="170"/>
      <c r="H16" s="170"/>
      <c r="I16" s="170"/>
      <c r="J16" s="170"/>
    </row>
    <row r="17" spans="1:10" ht="23.25" x14ac:dyDescent="0.35">
      <c r="A17" s="170"/>
      <c r="B17" s="170"/>
      <c r="C17" s="170"/>
      <c r="D17" s="170"/>
      <c r="E17" s="170"/>
      <c r="F17" s="170"/>
      <c r="G17" s="170"/>
      <c r="H17" s="170"/>
      <c r="I17" s="170"/>
      <c r="J17" s="170"/>
    </row>
    <row r="18" spans="1:10" x14ac:dyDescent="0.25">
      <c r="A18" s="76"/>
      <c r="B18" s="76"/>
      <c r="C18" s="76"/>
      <c r="D18" s="77"/>
      <c r="E18" s="77"/>
      <c r="F18" s="77"/>
      <c r="G18" s="77"/>
      <c r="H18" s="77"/>
      <c r="I18" s="77"/>
      <c r="J18" s="77"/>
    </row>
    <row r="19" spans="1:10" x14ac:dyDescent="0.25">
      <c r="A19" s="76"/>
      <c r="B19" s="76"/>
      <c r="C19" s="76"/>
      <c r="D19" s="89"/>
      <c r="E19" s="89"/>
      <c r="F19" s="89"/>
      <c r="G19" s="89"/>
      <c r="H19" s="89"/>
      <c r="I19" s="89"/>
      <c r="J19" s="89"/>
    </row>
    <row r="20" spans="1:10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</row>
    <row r="21" spans="1:10" x14ac:dyDescent="0.25">
      <c r="A21" s="90"/>
      <c r="B21" s="76"/>
      <c r="C21" s="76"/>
      <c r="D21" s="76"/>
      <c r="E21" s="76"/>
      <c r="F21" s="76"/>
      <c r="G21" s="76"/>
      <c r="H21" s="76"/>
      <c r="I21" s="76"/>
      <c r="J21" s="76"/>
    </row>
    <row r="22" spans="1:10" x14ac:dyDescent="0.25">
      <c r="A22" s="90"/>
      <c r="B22" s="76"/>
      <c r="C22" s="76"/>
      <c r="D22" s="76"/>
      <c r="E22" s="76"/>
      <c r="F22" s="76"/>
      <c r="G22" s="76"/>
      <c r="H22" s="76"/>
      <c r="I22" s="76"/>
      <c r="J22" s="76"/>
    </row>
    <row r="23" spans="1:10" x14ac:dyDescent="0.25">
      <c r="A23" s="90"/>
      <c r="B23" s="76"/>
      <c r="C23" s="76"/>
      <c r="D23" s="76"/>
      <c r="E23" s="76"/>
      <c r="F23" s="76"/>
      <c r="G23" s="76"/>
      <c r="H23" s="76"/>
      <c r="I23" s="76"/>
      <c r="J23" s="76"/>
    </row>
    <row r="24" spans="1:10" x14ac:dyDescent="0.25">
      <c r="A24" s="90"/>
      <c r="B24" s="76"/>
      <c r="C24" s="76"/>
      <c r="D24" s="76"/>
      <c r="E24" s="76"/>
      <c r="F24" s="76"/>
      <c r="G24" s="76"/>
      <c r="H24" s="76"/>
      <c r="I24" s="76"/>
      <c r="J24" s="76"/>
    </row>
    <row r="25" spans="1:10" x14ac:dyDescent="0.25">
      <c r="A25" s="90"/>
      <c r="B25" s="76"/>
      <c r="C25" s="76"/>
      <c r="D25" s="76"/>
      <c r="E25" s="76"/>
      <c r="F25" s="76"/>
      <c r="G25" s="76"/>
      <c r="H25" s="76"/>
      <c r="I25" s="76"/>
      <c r="J25" s="76"/>
    </row>
    <row r="26" spans="1:10" x14ac:dyDescent="0.25">
      <c r="A26" s="90"/>
      <c r="B26" s="76"/>
      <c r="C26" s="76"/>
      <c r="D26" s="76"/>
      <c r="E26" s="76"/>
      <c r="F26" s="76"/>
      <c r="G26" s="76"/>
      <c r="H26" s="76"/>
      <c r="I26" s="76"/>
      <c r="J26" s="76"/>
    </row>
    <row r="27" spans="1:10" x14ac:dyDescent="0.25">
      <c r="A27" s="90"/>
      <c r="B27" s="76"/>
      <c r="C27" s="76"/>
      <c r="D27" s="76"/>
      <c r="E27" s="76"/>
      <c r="F27" s="76"/>
      <c r="G27" s="76"/>
      <c r="H27" s="76"/>
      <c r="I27" s="76"/>
      <c r="J27" s="76"/>
    </row>
    <row r="28" spans="1:10" x14ac:dyDescent="0.25">
      <c r="A28" s="90"/>
      <c r="B28" s="76"/>
      <c r="C28" s="76"/>
      <c r="D28" s="76"/>
      <c r="E28" s="76"/>
      <c r="F28" s="76"/>
      <c r="G28" s="76"/>
      <c r="H28" s="76"/>
      <c r="I28" s="76"/>
      <c r="J28" s="76"/>
    </row>
    <row r="29" spans="1:10" x14ac:dyDescent="0.25">
      <c r="A29" s="90"/>
      <c r="B29" s="76"/>
      <c r="C29" s="76"/>
      <c r="D29" s="76"/>
      <c r="E29" s="76"/>
      <c r="F29" s="76"/>
      <c r="G29" s="76"/>
      <c r="H29" s="76"/>
      <c r="I29" s="76"/>
      <c r="J29" s="76"/>
    </row>
    <row r="30" spans="1:10" x14ac:dyDescent="0.25">
      <c r="A30" s="90"/>
      <c r="B30" s="76"/>
      <c r="C30" s="76"/>
      <c r="D30" s="76"/>
      <c r="E30" s="76"/>
      <c r="F30" s="76"/>
      <c r="G30" s="76"/>
      <c r="H30" s="76"/>
      <c r="I30" s="76"/>
      <c r="J30" s="76"/>
    </row>
    <row r="31" spans="1:10" x14ac:dyDescent="0.25">
      <c r="A31" s="90"/>
      <c r="B31" s="76"/>
      <c r="C31" s="76"/>
      <c r="D31" s="76"/>
      <c r="E31" s="76"/>
      <c r="F31" s="76"/>
      <c r="G31" s="76"/>
      <c r="H31" s="76"/>
      <c r="I31" s="76"/>
      <c r="J31" s="76"/>
    </row>
  </sheetData>
  <sheetProtection algorithmName="SHA-512" hashValue="lKKD6yTcmSxicpeyFCu48vtf5nDQW4c3JaRgBqnI9DIDBdukKZqm5b9lAnemWsGLSUEmkuNoK0b+TZR+fqkVgw==" saltValue="p52Bo0NmOrhoqziAMDFo9Q==" spinCount="100000" sheet="1" objects="1" scenarios="1" selectLockedCells="1" selectUnlockedCells="1"/>
  <mergeCells count="4">
    <mergeCell ref="B2:G2"/>
    <mergeCell ref="B3:G3"/>
    <mergeCell ref="A16:J16"/>
    <mergeCell ref="A17:J17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L11" sqref="L11"/>
    </sheetView>
  </sheetViews>
  <sheetFormatPr defaultColWidth="11" defaultRowHeight="15.75" x14ac:dyDescent="0.25"/>
  <cols>
    <col min="2" max="2" width="18" bestFit="1" customWidth="1"/>
    <col min="3" max="3" width="14.125" bestFit="1" customWidth="1"/>
    <col min="4" max="4" width="18.125" customWidth="1"/>
    <col min="5" max="6" width="8.375" bestFit="1" customWidth="1"/>
  </cols>
  <sheetData>
    <row r="1" spans="1:7" ht="16.5" thickBot="1" x14ac:dyDescent="0.3"/>
    <row r="2" spans="1:7" ht="21" customHeight="1" x14ac:dyDescent="0.25">
      <c r="B2" s="139" t="s">
        <v>22</v>
      </c>
      <c r="C2" s="140"/>
      <c r="D2" s="140"/>
      <c r="E2" s="140"/>
      <c r="F2" s="140"/>
      <c r="G2" s="141"/>
    </row>
    <row r="3" spans="1:7" ht="21" customHeight="1" x14ac:dyDescent="0.25">
      <c r="B3" s="142" t="s">
        <v>55</v>
      </c>
      <c r="C3" s="143"/>
      <c r="D3" s="143"/>
      <c r="E3" s="143"/>
      <c r="F3" s="143"/>
      <c r="G3" s="144"/>
    </row>
    <row r="4" spans="1:7" ht="32.25" thickBot="1" x14ac:dyDescent="0.35">
      <c r="B4" s="16" t="s">
        <v>8</v>
      </c>
      <c r="C4" s="15" t="s">
        <v>16</v>
      </c>
      <c r="D4" s="15" t="s">
        <v>21</v>
      </c>
      <c r="E4" s="15" t="s">
        <v>18</v>
      </c>
      <c r="F4" s="15" t="s">
        <v>19</v>
      </c>
      <c r="G4" s="19" t="s">
        <v>12</v>
      </c>
    </row>
    <row r="5" spans="1:7" x14ac:dyDescent="0.25">
      <c r="B5" s="9" t="s">
        <v>0</v>
      </c>
      <c r="C5" s="12">
        <v>10</v>
      </c>
      <c r="D5" s="2" t="s">
        <v>10</v>
      </c>
      <c r="E5" s="2" t="s">
        <v>10</v>
      </c>
      <c r="F5" s="2" t="s">
        <v>10</v>
      </c>
      <c r="G5" s="3" t="s">
        <v>13</v>
      </c>
    </row>
    <row r="6" spans="1:7" x14ac:dyDescent="0.25">
      <c r="B6" s="9" t="s">
        <v>1</v>
      </c>
      <c r="C6" s="12">
        <v>0.1</v>
      </c>
      <c r="D6" s="2" t="s">
        <v>11</v>
      </c>
      <c r="E6" s="2" t="s">
        <v>11</v>
      </c>
      <c r="F6" s="2" t="s">
        <v>11</v>
      </c>
      <c r="G6" s="3" t="s">
        <v>13</v>
      </c>
    </row>
    <row r="7" spans="1:7" x14ac:dyDescent="0.25">
      <c r="B7" s="9" t="s">
        <v>2</v>
      </c>
      <c r="C7" s="12">
        <v>150</v>
      </c>
      <c r="D7" s="2" t="s">
        <v>9</v>
      </c>
      <c r="E7" s="4" t="s">
        <v>9</v>
      </c>
      <c r="F7" s="4" t="s">
        <v>9</v>
      </c>
      <c r="G7" s="3" t="s">
        <v>13</v>
      </c>
    </row>
    <row r="8" spans="1:7" x14ac:dyDescent="0.25">
      <c r="B8" s="9" t="s">
        <v>15</v>
      </c>
      <c r="C8" s="12">
        <v>2</v>
      </c>
      <c r="D8" s="2">
        <v>7.0000000000000007E-2</v>
      </c>
      <c r="E8" s="4">
        <v>0.1</v>
      </c>
      <c r="F8" s="4">
        <v>0.02</v>
      </c>
      <c r="G8" s="3" t="s">
        <v>13</v>
      </c>
    </row>
    <row r="9" spans="1:7" x14ac:dyDescent="0.25">
      <c r="B9" s="9" t="s">
        <v>5</v>
      </c>
      <c r="C9" s="12">
        <v>10</v>
      </c>
      <c r="D9" s="5">
        <v>3.29</v>
      </c>
      <c r="E9" s="5">
        <v>3.63</v>
      </c>
      <c r="F9" s="5">
        <v>2.74</v>
      </c>
      <c r="G9" s="3" t="s">
        <v>13</v>
      </c>
    </row>
    <row r="10" spans="1:7" x14ac:dyDescent="0.25">
      <c r="B10" s="9" t="s">
        <v>3</v>
      </c>
      <c r="C10" s="12" t="s">
        <v>7</v>
      </c>
      <c r="D10" s="5">
        <v>7.32</v>
      </c>
      <c r="E10" s="5">
        <v>7.46</v>
      </c>
      <c r="F10" s="5">
        <v>7.07</v>
      </c>
      <c r="G10" s="3" t="s">
        <v>13</v>
      </c>
    </row>
    <row r="11" spans="1:7" x14ac:dyDescent="0.25">
      <c r="B11" s="9" t="s">
        <v>6</v>
      </c>
      <c r="C11" s="12">
        <v>0.5</v>
      </c>
      <c r="D11" s="5">
        <v>0.02</v>
      </c>
      <c r="E11" s="5">
        <v>0.04</v>
      </c>
      <c r="F11" s="5">
        <v>0.02</v>
      </c>
      <c r="G11" s="3" t="s">
        <v>13</v>
      </c>
    </row>
    <row r="12" spans="1:7" ht="16.5" thickBot="1" x14ac:dyDescent="0.3">
      <c r="B12" s="10" t="s">
        <v>4</v>
      </c>
      <c r="C12" s="13">
        <v>10</v>
      </c>
      <c r="D12" s="6">
        <v>1.2</v>
      </c>
      <c r="E12" s="6">
        <v>2</v>
      </c>
      <c r="F12" s="6">
        <v>1</v>
      </c>
      <c r="G12" s="7" t="s">
        <v>13</v>
      </c>
    </row>
    <row r="13" spans="1:7" x14ac:dyDescent="0.25">
      <c r="A13" s="14"/>
      <c r="B13" s="18" t="s">
        <v>23</v>
      </c>
      <c r="C13" s="14"/>
      <c r="D13" s="14"/>
      <c r="E13" s="14"/>
      <c r="F13" s="14"/>
      <c r="G13" s="14"/>
    </row>
    <row r="14" spans="1:7" x14ac:dyDescent="0.25">
      <c r="A14" s="14"/>
      <c r="B14" s="1" t="s">
        <v>14</v>
      </c>
      <c r="C14" s="14"/>
      <c r="D14" s="14"/>
      <c r="E14" s="14"/>
      <c r="F14" s="14"/>
      <c r="G14" s="14"/>
    </row>
    <row r="17" spans="1:10" ht="23.25" x14ac:dyDescent="0.35">
      <c r="A17" s="170"/>
      <c r="B17" s="170"/>
      <c r="C17" s="170"/>
      <c r="D17" s="170"/>
      <c r="E17" s="170"/>
      <c r="F17" s="170"/>
      <c r="G17" s="170"/>
      <c r="H17" s="170"/>
      <c r="I17" s="170"/>
      <c r="J17" s="170"/>
    </row>
    <row r="18" spans="1:10" ht="23.25" x14ac:dyDescent="0.35">
      <c r="A18" s="170"/>
      <c r="B18" s="170"/>
      <c r="C18" s="170"/>
      <c r="D18" s="170"/>
      <c r="E18" s="170"/>
      <c r="F18" s="170"/>
      <c r="G18" s="170"/>
      <c r="H18" s="170"/>
      <c r="I18" s="170"/>
      <c r="J18" s="170"/>
    </row>
    <row r="19" spans="1:10" x14ac:dyDescent="0.25">
      <c r="A19" s="76"/>
      <c r="B19" s="76"/>
      <c r="C19" s="76"/>
      <c r="D19" s="77"/>
      <c r="E19" s="77"/>
      <c r="F19" s="77"/>
      <c r="G19" s="77"/>
      <c r="H19" s="77"/>
      <c r="I19" s="77"/>
      <c r="J19" s="77"/>
    </row>
    <row r="20" spans="1:10" x14ac:dyDescent="0.25">
      <c r="A20" s="76"/>
      <c r="B20" s="76"/>
      <c r="C20" s="76"/>
      <c r="D20" s="89"/>
      <c r="E20" s="89"/>
      <c r="F20" s="89"/>
      <c r="G20" s="89"/>
      <c r="H20" s="89"/>
      <c r="I20" s="89"/>
      <c r="J20" s="89"/>
    </row>
    <row r="21" spans="1:10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 x14ac:dyDescent="0.25">
      <c r="A22" s="90"/>
      <c r="B22" s="76"/>
      <c r="C22" s="76"/>
      <c r="D22" s="76"/>
      <c r="E22" s="76"/>
      <c r="F22" s="76"/>
      <c r="G22" s="76"/>
      <c r="H22" s="76"/>
      <c r="I22" s="76"/>
      <c r="J22" s="76"/>
    </row>
    <row r="23" spans="1:10" x14ac:dyDescent="0.25">
      <c r="A23" s="90"/>
      <c r="B23" s="76"/>
      <c r="C23" s="76"/>
      <c r="D23" s="76"/>
      <c r="E23" s="76"/>
      <c r="F23" s="76"/>
      <c r="G23" s="76"/>
      <c r="H23" s="76"/>
      <c r="I23" s="76"/>
      <c r="J23" s="76"/>
    </row>
    <row r="24" spans="1:10" x14ac:dyDescent="0.25">
      <c r="A24" s="90"/>
      <c r="B24" s="76"/>
      <c r="C24" s="76"/>
      <c r="D24" s="76"/>
      <c r="E24" s="76"/>
      <c r="F24" s="76"/>
      <c r="G24" s="76"/>
      <c r="H24" s="76"/>
      <c r="I24" s="76"/>
      <c r="J24" s="76"/>
    </row>
    <row r="25" spans="1:10" x14ac:dyDescent="0.25">
      <c r="A25" s="90"/>
      <c r="B25" s="76"/>
      <c r="C25" s="76"/>
      <c r="D25" s="76"/>
      <c r="E25" s="76"/>
      <c r="F25" s="76"/>
      <c r="G25" s="76"/>
      <c r="H25" s="76"/>
      <c r="I25" s="76"/>
      <c r="J25" s="76"/>
    </row>
    <row r="26" spans="1:10" x14ac:dyDescent="0.25">
      <c r="A26" s="90"/>
      <c r="B26" s="76"/>
      <c r="C26" s="76"/>
      <c r="D26" s="76"/>
      <c r="E26" s="76"/>
      <c r="F26" s="76"/>
      <c r="G26" s="76"/>
      <c r="H26" s="76"/>
      <c r="I26" s="76"/>
      <c r="J26" s="76"/>
    </row>
    <row r="27" spans="1:10" x14ac:dyDescent="0.25">
      <c r="A27" s="90"/>
      <c r="B27" s="76"/>
      <c r="C27" s="76"/>
      <c r="D27" s="76"/>
      <c r="E27" s="76"/>
      <c r="F27" s="76"/>
      <c r="G27" s="76"/>
      <c r="H27" s="76"/>
      <c r="I27" s="76"/>
      <c r="J27" s="76"/>
    </row>
    <row r="28" spans="1:10" x14ac:dyDescent="0.25">
      <c r="A28" s="90"/>
      <c r="B28" s="76"/>
      <c r="C28" s="76"/>
      <c r="D28" s="76"/>
      <c r="E28" s="76"/>
      <c r="F28" s="76"/>
      <c r="G28" s="76"/>
      <c r="H28" s="76"/>
      <c r="I28" s="76"/>
      <c r="J28" s="76"/>
    </row>
    <row r="29" spans="1:10" x14ac:dyDescent="0.25">
      <c r="A29" s="90"/>
      <c r="B29" s="76"/>
      <c r="C29" s="76"/>
      <c r="D29" s="76"/>
      <c r="E29" s="76"/>
      <c r="F29" s="76"/>
      <c r="G29" s="76"/>
      <c r="H29" s="76"/>
      <c r="I29" s="76"/>
      <c r="J29" s="76"/>
    </row>
    <row r="30" spans="1:10" x14ac:dyDescent="0.25">
      <c r="A30" s="90"/>
      <c r="B30" s="76"/>
      <c r="C30" s="76"/>
      <c r="D30" s="76"/>
      <c r="E30" s="76"/>
      <c r="F30" s="76"/>
      <c r="G30" s="76"/>
      <c r="H30" s="76"/>
      <c r="I30" s="76"/>
      <c r="J30" s="76"/>
    </row>
    <row r="31" spans="1:10" x14ac:dyDescent="0.25">
      <c r="A31" s="90"/>
      <c r="B31" s="76"/>
      <c r="C31" s="76"/>
      <c r="D31" s="76"/>
      <c r="E31" s="76"/>
      <c r="F31" s="76"/>
      <c r="G31" s="76"/>
      <c r="H31" s="76"/>
      <c r="I31" s="76"/>
      <c r="J31" s="76"/>
    </row>
    <row r="32" spans="1:10" x14ac:dyDescent="0.25">
      <c r="A32" s="90"/>
      <c r="B32" s="76"/>
      <c r="C32" s="76"/>
      <c r="D32" s="76"/>
      <c r="E32" s="76"/>
      <c r="F32" s="76"/>
      <c r="G32" s="76"/>
      <c r="H32" s="76"/>
      <c r="I32" s="76"/>
      <c r="J32" s="76"/>
    </row>
  </sheetData>
  <mergeCells count="4">
    <mergeCell ref="B2:G2"/>
    <mergeCell ref="B3:G3"/>
    <mergeCell ref="A17:J17"/>
    <mergeCell ref="A18:J18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L11" sqref="L11"/>
    </sheetView>
  </sheetViews>
  <sheetFormatPr defaultColWidth="11" defaultRowHeight="15.75" x14ac:dyDescent="0.25"/>
  <cols>
    <col min="2" max="2" width="18" bestFit="1" customWidth="1"/>
    <col min="3" max="3" width="14.125" bestFit="1" customWidth="1"/>
    <col min="4" max="4" width="18.125" customWidth="1"/>
    <col min="5" max="5" width="8.375" bestFit="1" customWidth="1"/>
  </cols>
  <sheetData>
    <row r="2" spans="1:5" ht="40.5" customHeight="1" thickBot="1" x14ac:dyDescent="0.3"/>
    <row r="3" spans="1:5" ht="21" customHeight="1" x14ac:dyDescent="0.25">
      <c r="B3" s="139" t="s">
        <v>22</v>
      </c>
      <c r="C3" s="140"/>
      <c r="D3" s="140"/>
      <c r="E3" s="141"/>
    </row>
    <row r="4" spans="1:5" ht="21" customHeight="1" x14ac:dyDescent="0.25">
      <c r="B4" s="142" t="s">
        <v>36</v>
      </c>
      <c r="C4" s="143"/>
      <c r="D4" s="143"/>
      <c r="E4" s="144"/>
    </row>
    <row r="5" spans="1:5" ht="32.25" thickBot="1" x14ac:dyDescent="0.35">
      <c r="B5" s="16" t="s">
        <v>8</v>
      </c>
      <c r="C5" s="15" t="s">
        <v>16</v>
      </c>
      <c r="D5" s="15" t="s">
        <v>20</v>
      </c>
      <c r="E5" s="19" t="s">
        <v>12</v>
      </c>
    </row>
    <row r="6" spans="1:5" x14ac:dyDescent="0.25">
      <c r="B6" s="9" t="s">
        <v>0</v>
      </c>
      <c r="C6" s="12">
        <v>10</v>
      </c>
      <c r="D6" s="2" t="s">
        <v>10</v>
      </c>
      <c r="E6" s="3" t="s">
        <v>13</v>
      </c>
    </row>
    <row r="7" spans="1:5" x14ac:dyDescent="0.25">
      <c r="B7" s="9" t="s">
        <v>1</v>
      </c>
      <c r="C7" s="12">
        <v>0.1</v>
      </c>
      <c r="D7" s="2" t="s">
        <v>11</v>
      </c>
      <c r="E7" s="3" t="s">
        <v>13</v>
      </c>
    </row>
    <row r="8" spans="1:5" x14ac:dyDescent="0.25">
      <c r="B8" s="9" t="s">
        <v>2</v>
      </c>
      <c r="C8" s="12">
        <v>150</v>
      </c>
      <c r="D8" s="2" t="s">
        <v>9</v>
      </c>
      <c r="E8" s="3" t="s">
        <v>13</v>
      </c>
    </row>
    <row r="9" spans="1:5" x14ac:dyDescent="0.25">
      <c r="B9" s="9" t="s">
        <v>15</v>
      </c>
      <c r="C9" s="12">
        <v>2</v>
      </c>
      <c r="D9" s="2">
        <v>0.1</v>
      </c>
      <c r="E9" s="3" t="s">
        <v>13</v>
      </c>
    </row>
    <row r="10" spans="1:5" x14ac:dyDescent="0.25">
      <c r="B10" s="9" t="s">
        <v>5</v>
      </c>
      <c r="C10" s="12">
        <v>10</v>
      </c>
      <c r="D10" s="5">
        <v>3.14</v>
      </c>
      <c r="E10" s="3" t="s">
        <v>13</v>
      </c>
    </row>
    <row r="11" spans="1:5" x14ac:dyDescent="0.25">
      <c r="B11" s="9" t="s">
        <v>3</v>
      </c>
      <c r="C11" s="12" t="s">
        <v>7</v>
      </c>
      <c r="D11" s="5">
        <v>7.8</v>
      </c>
      <c r="E11" s="3" t="s">
        <v>13</v>
      </c>
    </row>
    <row r="12" spans="1:5" x14ac:dyDescent="0.25">
      <c r="B12" s="9" t="s">
        <v>6</v>
      </c>
      <c r="C12" s="12">
        <v>0.5</v>
      </c>
      <c r="D12" s="5">
        <v>0.44800000000000001</v>
      </c>
      <c r="E12" s="3" t="s">
        <v>13</v>
      </c>
    </row>
    <row r="13" spans="1:5" ht="16.5" thickBot="1" x14ac:dyDescent="0.3">
      <c r="B13" s="10" t="s">
        <v>4</v>
      </c>
      <c r="C13" s="13">
        <v>10</v>
      </c>
      <c r="D13" s="6">
        <v>1</v>
      </c>
      <c r="E13" s="7" t="s">
        <v>13</v>
      </c>
    </row>
    <row r="14" spans="1:5" x14ac:dyDescent="0.25">
      <c r="A14" s="14"/>
      <c r="B14" s="18" t="s">
        <v>23</v>
      </c>
      <c r="C14" s="14"/>
      <c r="D14" s="14"/>
      <c r="E14" s="14"/>
    </row>
    <row r="15" spans="1:5" x14ac:dyDescent="0.25">
      <c r="A15" s="14"/>
      <c r="B15" s="1" t="s">
        <v>14</v>
      </c>
      <c r="C15" s="14"/>
      <c r="D15" s="14"/>
      <c r="E15" s="14"/>
    </row>
    <row r="17" spans="1:10" ht="23.25" x14ac:dyDescent="0.35">
      <c r="A17" s="170"/>
      <c r="B17" s="170"/>
      <c r="C17" s="170"/>
      <c r="D17" s="170"/>
      <c r="E17" s="170"/>
      <c r="F17" s="170"/>
      <c r="G17" s="170"/>
      <c r="H17" s="170"/>
      <c r="I17" s="170"/>
      <c r="J17" s="170"/>
    </row>
    <row r="18" spans="1:10" ht="23.25" x14ac:dyDescent="0.35">
      <c r="A18" s="170"/>
      <c r="B18" s="170"/>
      <c r="C18" s="170"/>
      <c r="D18" s="170"/>
      <c r="E18" s="170"/>
      <c r="F18" s="170"/>
      <c r="G18" s="170"/>
      <c r="H18" s="170"/>
      <c r="I18" s="170"/>
      <c r="J18" s="170"/>
    </row>
    <row r="19" spans="1:10" x14ac:dyDescent="0.25">
      <c r="A19" s="76"/>
      <c r="B19" s="76"/>
      <c r="C19" s="76"/>
      <c r="D19" s="77"/>
      <c r="E19" s="77"/>
      <c r="F19" s="77"/>
      <c r="G19" s="77"/>
      <c r="H19" s="77"/>
      <c r="I19" s="77"/>
      <c r="J19" s="77"/>
    </row>
    <row r="20" spans="1:10" x14ac:dyDescent="0.25">
      <c r="A20" s="76"/>
      <c r="B20" s="76"/>
      <c r="C20" s="76"/>
      <c r="D20" s="89"/>
      <c r="E20" s="89"/>
      <c r="F20" s="89"/>
      <c r="G20" s="89"/>
      <c r="H20" s="89"/>
      <c r="I20" s="89"/>
      <c r="J20" s="89"/>
    </row>
    <row r="21" spans="1:10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 x14ac:dyDescent="0.25">
      <c r="A22" s="90"/>
      <c r="B22" s="76"/>
      <c r="C22" s="76"/>
      <c r="D22" s="76"/>
      <c r="E22" s="76"/>
      <c r="F22" s="76"/>
      <c r="G22" s="76"/>
      <c r="H22" s="76"/>
      <c r="I22" s="76"/>
      <c r="J22" s="76"/>
    </row>
    <row r="23" spans="1:10" x14ac:dyDescent="0.25">
      <c r="A23" s="90"/>
      <c r="B23" s="76"/>
      <c r="C23" s="76"/>
      <c r="D23" s="76"/>
      <c r="E23" s="76"/>
      <c r="F23" s="76"/>
      <c r="G23" s="76"/>
      <c r="H23" s="76"/>
      <c r="I23" s="76"/>
      <c r="J23" s="76"/>
    </row>
    <row r="24" spans="1:10" x14ac:dyDescent="0.25">
      <c r="A24" s="90"/>
      <c r="B24" s="76"/>
      <c r="C24" s="76"/>
      <c r="D24" s="76"/>
      <c r="E24" s="76"/>
      <c r="F24" s="76"/>
      <c r="G24" s="76"/>
      <c r="H24" s="76"/>
      <c r="I24" s="76"/>
      <c r="J24" s="76"/>
    </row>
    <row r="25" spans="1:10" x14ac:dyDescent="0.25">
      <c r="A25" s="90"/>
      <c r="B25" s="76"/>
      <c r="C25" s="76"/>
      <c r="D25" s="76"/>
      <c r="E25" s="76"/>
      <c r="F25" s="76"/>
      <c r="G25" s="76"/>
      <c r="H25" s="76"/>
      <c r="I25" s="76"/>
      <c r="J25" s="76"/>
    </row>
    <row r="26" spans="1:10" x14ac:dyDescent="0.25">
      <c r="A26" s="90"/>
      <c r="B26" s="76"/>
      <c r="C26" s="76"/>
      <c r="D26" s="76"/>
      <c r="E26" s="76"/>
      <c r="F26" s="76"/>
      <c r="G26" s="76"/>
      <c r="H26" s="76"/>
      <c r="I26" s="76"/>
      <c r="J26" s="76"/>
    </row>
    <row r="27" spans="1:10" x14ac:dyDescent="0.25">
      <c r="A27" s="90"/>
      <c r="B27" s="76"/>
      <c r="C27" s="76"/>
      <c r="D27" s="76"/>
      <c r="E27" s="76"/>
      <c r="F27" s="76"/>
      <c r="G27" s="76"/>
      <c r="H27" s="76"/>
      <c r="I27" s="76"/>
      <c r="J27" s="76"/>
    </row>
    <row r="28" spans="1:10" x14ac:dyDescent="0.25">
      <c r="A28" s="90"/>
      <c r="B28" s="76"/>
      <c r="C28" s="76"/>
      <c r="D28" s="76"/>
      <c r="E28" s="76"/>
      <c r="F28" s="76"/>
      <c r="G28" s="76"/>
      <c r="H28" s="76"/>
      <c r="I28" s="76"/>
      <c r="J28" s="76"/>
    </row>
    <row r="29" spans="1:10" x14ac:dyDescent="0.25">
      <c r="A29" s="90"/>
      <c r="B29" s="76"/>
      <c r="C29" s="76"/>
      <c r="D29" s="76"/>
      <c r="E29" s="76"/>
      <c r="F29" s="76"/>
      <c r="G29" s="76"/>
      <c r="H29" s="76"/>
      <c r="I29" s="76"/>
      <c r="J29" s="76"/>
    </row>
    <row r="30" spans="1:10" x14ac:dyDescent="0.25">
      <c r="A30" s="90"/>
      <c r="B30" s="76"/>
      <c r="C30" s="76"/>
      <c r="D30" s="76"/>
      <c r="E30" s="76"/>
      <c r="F30" s="76"/>
      <c r="G30" s="76"/>
      <c r="H30" s="76"/>
      <c r="I30" s="76"/>
      <c r="J30" s="76"/>
    </row>
    <row r="31" spans="1:10" x14ac:dyDescent="0.25">
      <c r="A31" s="90"/>
      <c r="B31" s="76"/>
      <c r="C31" s="76"/>
      <c r="D31" s="76"/>
      <c r="E31" s="76"/>
      <c r="F31" s="76"/>
      <c r="G31" s="76"/>
      <c r="H31" s="76"/>
      <c r="I31" s="76"/>
      <c r="J31" s="76"/>
    </row>
    <row r="32" spans="1:10" x14ac:dyDescent="0.25">
      <c r="A32" s="90"/>
      <c r="B32" s="76"/>
      <c r="C32" s="76"/>
      <c r="D32" s="76"/>
      <c r="E32" s="76"/>
      <c r="F32" s="76"/>
      <c r="G32" s="76"/>
      <c r="H32" s="76"/>
      <c r="I32" s="76"/>
      <c r="J32" s="76"/>
    </row>
  </sheetData>
  <mergeCells count="4">
    <mergeCell ref="B4:E4"/>
    <mergeCell ref="B3:E3"/>
    <mergeCell ref="A17:J17"/>
    <mergeCell ref="A18:J18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>
      <selection activeCell="H8" sqref="H8"/>
    </sheetView>
  </sheetViews>
  <sheetFormatPr defaultRowHeight="15.75" x14ac:dyDescent="0.25"/>
  <cols>
    <col min="1" max="1" width="14.375" customWidth="1"/>
    <col min="2" max="2" width="11.25" customWidth="1"/>
    <col min="3" max="3" width="10.625" customWidth="1"/>
    <col min="4" max="11" width="10.375" bestFit="1" customWidth="1"/>
    <col min="12" max="12" width="19.375" bestFit="1" customWidth="1"/>
    <col min="13" max="13" width="4.375" bestFit="1" customWidth="1"/>
    <col min="14" max="14" width="6.375" bestFit="1" customWidth="1"/>
    <col min="15" max="15" width="5.25" bestFit="1" customWidth="1"/>
    <col min="16" max="18" width="9" customWidth="1"/>
    <col min="19" max="19" width="12.125" bestFit="1" customWidth="1"/>
    <col min="20" max="20" width="7.125" bestFit="1" customWidth="1"/>
    <col min="21" max="21" width="20.5" bestFit="1" customWidth="1"/>
  </cols>
  <sheetData>
    <row r="1" spans="1:21" ht="16.5" thickBot="1" x14ac:dyDescent="0.3"/>
    <row r="2" spans="1:21" ht="18.75" x14ac:dyDescent="0.25">
      <c r="A2" s="139" t="s">
        <v>22</v>
      </c>
      <c r="B2" s="140"/>
      <c r="C2" s="140"/>
      <c r="D2" s="140"/>
      <c r="E2" s="140"/>
      <c r="F2" s="141"/>
    </row>
    <row r="3" spans="1:21" ht="19.5" thickBot="1" x14ac:dyDescent="0.3">
      <c r="A3" s="142" t="s">
        <v>112</v>
      </c>
      <c r="B3" s="143"/>
      <c r="C3" s="143"/>
      <c r="D3" s="143"/>
      <c r="E3" s="143"/>
      <c r="F3" s="144"/>
    </row>
    <row r="4" spans="1:21" ht="53.25" customHeight="1" thickBot="1" x14ac:dyDescent="0.35">
      <c r="A4" s="16" t="s">
        <v>8</v>
      </c>
      <c r="B4" s="28" t="s">
        <v>16</v>
      </c>
      <c r="C4" s="28" t="s">
        <v>17</v>
      </c>
      <c r="D4" s="28" t="s">
        <v>18</v>
      </c>
      <c r="E4" s="28" t="s">
        <v>19</v>
      </c>
      <c r="F4" s="37" t="s">
        <v>12</v>
      </c>
      <c r="G4" s="42" t="s">
        <v>57</v>
      </c>
      <c r="H4" s="41" t="s">
        <v>58</v>
      </c>
      <c r="L4" s="43"/>
      <c r="M4" s="171" t="s">
        <v>38</v>
      </c>
      <c r="N4" s="171" t="s">
        <v>39</v>
      </c>
      <c r="O4" s="171" t="s">
        <v>40</v>
      </c>
      <c r="P4" s="171" t="s">
        <v>41</v>
      </c>
      <c r="Q4" s="171" t="s">
        <v>42</v>
      </c>
      <c r="R4" s="171" t="s">
        <v>43</v>
      </c>
      <c r="S4" s="171" t="s">
        <v>44</v>
      </c>
      <c r="T4" s="171" t="s">
        <v>45</v>
      </c>
      <c r="U4" s="172" t="s">
        <v>46</v>
      </c>
    </row>
    <row r="5" spans="1:21" x14ac:dyDescent="0.25">
      <c r="A5" s="8" t="s">
        <v>0</v>
      </c>
      <c r="B5" s="30">
        <v>10</v>
      </c>
      <c r="C5" s="32">
        <f>T9</f>
        <v>0</v>
      </c>
      <c r="D5" s="32">
        <f>T10</f>
        <v>0</v>
      </c>
      <c r="E5" s="32">
        <f>T11</f>
        <v>0</v>
      </c>
      <c r="F5" s="38" t="str">
        <f>IF(C5&gt;10,G4,H4)</f>
        <v>Yes</v>
      </c>
      <c r="L5" s="128">
        <v>42892</v>
      </c>
      <c r="M5" s="118">
        <v>7.3</v>
      </c>
      <c r="N5" s="118">
        <v>420</v>
      </c>
      <c r="O5" s="118" t="s">
        <v>10</v>
      </c>
      <c r="P5" s="118">
        <v>1.4999999999999999E-2</v>
      </c>
      <c r="Q5" s="118">
        <v>6.6000000000000003E-2</v>
      </c>
      <c r="R5" s="118">
        <v>4.9000000000000004</v>
      </c>
      <c r="S5" s="118">
        <v>8.9999999999999993E-3</v>
      </c>
      <c r="T5" s="118" t="s">
        <v>10</v>
      </c>
      <c r="U5" s="119" t="s">
        <v>9</v>
      </c>
    </row>
    <row r="6" spans="1:21" x14ac:dyDescent="0.25">
      <c r="A6" s="9" t="s">
        <v>1</v>
      </c>
      <c r="B6" s="30">
        <v>0.1</v>
      </c>
      <c r="C6" s="32">
        <f>P9</f>
        <v>1.4999999999999999E-2</v>
      </c>
      <c r="D6" s="32">
        <f>P10</f>
        <v>1.4999999999999999E-2</v>
      </c>
      <c r="E6" s="32">
        <f>P11</f>
        <v>1.4999999999999999E-2</v>
      </c>
      <c r="F6" s="38" t="str">
        <f>IF(C6&gt;0.1,G4,H4)</f>
        <v>Yes</v>
      </c>
      <c r="L6" s="128">
        <v>42899</v>
      </c>
      <c r="M6" s="118">
        <v>7.42</v>
      </c>
      <c r="N6" s="118">
        <v>398</v>
      </c>
      <c r="O6" s="118">
        <v>2</v>
      </c>
      <c r="P6" s="118">
        <v>1.4999999999999999E-2</v>
      </c>
      <c r="Q6" s="118">
        <v>3.5999999999999997E-2</v>
      </c>
      <c r="R6" s="118">
        <v>4.37</v>
      </c>
      <c r="S6" s="118">
        <v>2.1999999999999999E-2</v>
      </c>
      <c r="T6" s="118" t="s">
        <v>10</v>
      </c>
      <c r="U6" s="119" t="s">
        <v>9</v>
      </c>
    </row>
    <row r="7" spans="1:21" x14ac:dyDescent="0.25">
      <c r="A7" s="9" t="s">
        <v>2</v>
      </c>
      <c r="B7" s="30">
        <v>150</v>
      </c>
      <c r="C7" s="32">
        <f>U9</f>
        <v>0</v>
      </c>
      <c r="D7" s="35">
        <f>U10</f>
        <v>0</v>
      </c>
      <c r="E7" s="35">
        <f>U11</f>
        <v>0</v>
      </c>
      <c r="F7" s="38" t="str">
        <f>IF(C7&gt;150,G4,H4)</f>
        <v>Yes</v>
      </c>
      <c r="L7" s="128">
        <v>42906</v>
      </c>
      <c r="M7" s="118">
        <v>7.16</v>
      </c>
      <c r="N7" s="118">
        <v>411</v>
      </c>
      <c r="O7" s="118">
        <v>3</v>
      </c>
      <c r="P7" s="118">
        <v>1.4999999999999999E-2</v>
      </c>
      <c r="Q7" s="118">
        <v>0.08</v>
      </c>
      <c r="R7" s="118">
        <v>4.16</v>
      </c>
      <c r="S7" s="118">
        <v>1.7999999999999999E-2</v>
      </c>
      <c r="T7" s="118" t="s">
        <v>10</v>
      </c>
      <c r="U7" s="119" t="s">
        <v>9</v>
      </c>
    </row>
    <row r="8" spans="1:21" x14ac:dyDescent="0.25">
      <c r="A8" s="17" t="s">
        <v>15</v>
      </c>
      <c r="B8" s="30">
        <v>2</v>
      </c>
      <c r="C8" s="32">
        <f>Q9</f>
        <v>5.1499999999999997E-2</v>
      </c>
      <c r="D8" s="35">
        <f>Q10</f>
        <v>0.08</v>
      </c>
      <c r="E8" s="35">
        <f>Q11</f>
        <v>2.4E-2</v>
      </c>
      <c r="F8" s="38" t="str">
        <f>IF(C8&gt;2,G4,H4)</f>
        <v>Yes</v>
      </c>
      <c r="L8" s="128">
        <v>42913</v>
      </c>
      <c r="M8" s="118">
        <v>7.5</v>
      </c>
      <c r="N8" s="118">
        <v>381</v>
      </c>
      <c r="O8" s="118" t="s">
        <v>10</v>
      </c>
      <c r="P8" s="118">
        <v>1.4999999999999999E-2</v>
      </c>
      <c r="Q8" s="118">
        <v>2.4E-2</v>
      </c>
      <c r="R8" s="118">
        <v>4.8099999999999996</v>
      </c>
      <c r="S8" s="118">
        <v>6.5000000000000002E-2</v>
      </c>
      <c r="T8" s="118" t="s">
        <v>10</v>
      </c>
      <c r="U8" s="119" t="s">
        <v>9</v>
      </c>
    </row>
    <row r="9" spans="1:21" x14ac:dyDescent="0.25">
      <c r="A9" s="9" t="s">
        <v>5</v>
      </c>
      <c r="B9" s="30">
        <v>10</v>
      </c>
      <c r="C9" s="32">
        <f>R9</f>
        <v>4.5599999999999996</v>
      </c>
      <c r="D9" s="32">
        <f>R10</f>
        <v>4.9000000000000004</v>
      </c>
      <c r="E9" s="32">
        <f>R11</f>
        <v>4.16</v>
      </c>
      <c r="F9" s="38" t="str">
        <f>IF(C9&gt;10,G4,H4)</f>
        <v>Yes</v>
      </c>
      <c r="L9" s="52" t="s">
        <v>47</v>
      </c>
      <c r="M9" s="124">
        <f>AVERAGE(M5:M8)</f>
        <v>7.3449999999999998</v>
      </c>
      <c r="N9" s="124">
        <f>AVERAGE(N5:N8)</f>
        <v>402.5</v>
      </c>
      <c r="O9" s="124">
        <f>AVERAGE(O5:O8)</f>
        <v>2.5</v>
      </c>
      <c r="P9" s="124">
        <f>AVERAGE(P5:P8)</f>
        <v>1.4999999999999999E-2</v>
      </c>
      <c r="Q9" s="124">
        <f>AVERAGE(Q5:Q8)</f>
        <v>5.1499999999999997E-2</v>
      </c>
      <c r="R9" s="124">
        <f>AVERAGE(R5:R8)</f>
        <v>4.5599999999999996</v>
      </c>
      <c r="S9" s="124">
        <f>AVERAGE(S5:S8)</f>
        <v>2.8500000000000001E-2</v>
      </c>
      <c r="T9" s="124">
        <v>0</v>
      </c>
      <c r="U9" s="124">
        <v>0</v>
      </c>
    </row>
    <row r="10" spans="1:21" x14ac:dyDescent="0.25">
      <c r="A10" s="9" t="s">
        <v>3</v>
      </c>
      <c r="B10" s="30" t="s">
        <v>7</v>
      </c>
      <c r="C10" s="32">
        <f>M9</f>
        <v>7.3449999999999998</v>
      </c>
      <c r="D10" s="32">
        <f>M10</f>
        <v>7.5</v>
      </c>
      <c r="E10" s="32">
        <f>M11</f>
        <v>7.16</v>
      </c>
      <c r="F10" s="38" t="str">
        <f>IF(C10&gt;8.5&lt;6.5,G4,H4)</f>
        <v>Yes</v>
      </c>
      <c r="L10" s="52" t="s">
        <v>48</v>
      </c>
      <c r="M10" s="124">
        <f>MAX(M5:M8)</f>
        <v>7.5</v>
      </c>
      <c r="N10" s="124">
        <f>MAX(N5:N8)</f>
        <v>420</v>
      </c>
      <c r="O10" s="124">
        <f>MAX(O5:O8)</f>
        <v>3</v>
      </c>
      <c r="P10" s="124">
        <f>MAX(P5:P8)</f>
        <v>1.4999999999999999E-2</v>
      </c>
      <c r="Q10" s="124">
        <f>MAX(Q5:Q8)</f>
        <v>0.08</v>
      </c>
      <c r="R10" s="124">
        <f>MAX(R5:R8)</f>
        <v>4.9000000000000004</v>
      </c>
      <c r="S10" s="124">
        <f>MAX(S5:S8)</f>
        <v>6.5000000000000002E-2</v>
      </c>
      <c r="T10" s="124">
        <f>MAX(T5:T8)</f>
        <v>0</v>
      </c>
      <c r="U10" s="125">
        <f>MAX(U5:U8)</f>
        <v>0</v>
      </c>
    </row>
    <row r="11" spans="1:21" ht="16.5" thickBot="1" x14ac:dyDescent="0.3">
      <c r="A11" s="9" t="s">
        <v>6</v>
      </c>
      <c r="B11" s="30">
        <v>0.5</v>
      </c>
      <c r="C11" s="32">
        <f>S9</f>
        <v>2.8500000000000001E-2</v>
      </c>
      <c r="D11" s="32">
        <f>S10</f>
        <v>6.5000000000000002E-2</v>
      </c>
      <c r="E11" s="32">
        <f>S11</f>
        <v>8.9999999999999993E-3</v>
      </c>
      <c r="F11" s="38" t="str">
        <f>IF(C11&gt;0.5,G4,H4)</f>
        <v>Yes</v>
      </c>
      <c r="L11" s="54" t="s">
        <v>49</v>
      </c>
      <c r="M11" s="126">
        <f>MIN(M5:M8)</f>
        <v>7.16</v>
      </c>
      <c r="N11" s="126">
        <f>MIN(N5:N8)</f>
        <v>381</v>
      </c>
      <c r="O11" s="126">
        <f>MIN(O5:O8)</f>
        <v>2</v>
      </c>
      <c r="P11" s="126">
        <f>MIN(P5:P8)</f>
        <v>1.4999999999999999E-2</v>
      </c>
      <c r="Q11" s="126">
        <f>MIN(Q5:Q8)</f>
        <v>2.4E-2</v>
      </c>
      <c r="R11" s="126">
        <f>MIN(R5:R8)</f>
        <v>4.16</v>
      </c>
      <c r="S11" s="126">
        <f>MIN(S5:S8)</f>
        <v>8.9999999999999993E-3</v>
      </c>
      <c r="T11" s="126">
        <f>MIN(T5:T8)</f>
        <v>0</v>
      </c>
      <c r="U11" s="127">
        <f>MIN(U5:U8)</f>
        <v>0</v>
      </c>
    </row>
    <row r="12" spans="1:21" ht="16.5" thickBot="1" x14ac:dyDescent="0.3">
      <c r="A12" s="10" t="s">
        <v>4</v>
      </c>
      <c r="B12" s="31">
        <v>10</v>
      </c>
      <c r="C12" s="39">
        <f>O9</f>
        <v>2.5</v>
      </c>
      <c r="D12" s="39">
        <f>O10</f>
        <v>3</v>
      </c>
      <c r="E12" s="39">
        <f>O11</f>
        <v>2</v>
      </c>
      <c r="F12" s="40" t="str">
        <f>IF(C12&gt;10,G4,H4)</f>
        <v>Yes</v>
      </c>
    </row>
    <row r="13" spans="1:21" x14ac:dyDescent="0.25">
      <c r="A13" s="18" t="s">
        <v>23</v>
      </c>
      <c r="B13" s="14"/>
      <c r="C13" s="14"/>
      <c r="D13" s="14"/>
      <c r="E13" s="14"/>
      <c r="F13" s="14"/>
    </row>
    <row r="14" spans="1:21" x14ac:dyDescent="0.25">
      <c r="A14" s="1" t="s">
        <v>14</v>
      </c>
      <c r="B14" s="14"/>
      <c r="C14" s="14"/>
      <c r="D14" s="14"/>
      <c r="E14" s="14"/>
      <c r="F14" s="14"/>
    </row>
    <row r="15" spans="1:21" ht="16.5" thickBot="1" x14ac:dyDescent="0.3"/>
    <row r="16" spans="1:21" ht="23.25" x14ac:dyDescent="0.35">
      <c r="A16" s="145" t="s">
        <v>85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7"/>
      <c r="L16" s="110"/>
    </row>
    <row r="17" spans="1:13" ht="23.25" x14ac:dyDescent="0.35">
      <c r="A17" s="148" t="s">
        <v>113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50"/>
      <c r="L17" s="110"/>
    </row>
    <row r="18" spans="1:13" x14ac:dyDescent="0.25">
      <c r="A18" s="78"/>
      <c r="B18" s="79"/>
      <c r="C18" s="79"/>
      <c r="D18" s="80" t="s">
        <v>61</v>
      </c>
      <c r="E18" s="80" t="s">
        <v>62</v>
      </c>
      <c r="F18" s="80" t="s">
        <v>63</v>
      </c>
      <c r="G18" s="80" t="s">
        <v>64</v>
      </c>
      <c r="H18" s="80" t="s">
        <v>65</v>
      </c>
      <c r="I18" s="80" t="s">
        <v>66</v>
      </c>
      <c r="J18" s="129" t="s">
        <v>67</v>
      </c>
      <c r="K18" s="81" t="s">
        <v>109</v>
      </c>
    </row>
    <row r="19" spans="1:13" x14ac:dyDescent="0.25">
      <c r="A19" s="78"/>
      <c r="B19" s="79"/>
      <c r="C19" s="79" t="s">
        <v>68</v>
      </c>
      <c r="D19" s="82">
        <v>42870</v>
      </c>
      <c r="E19" s="82">
        <v>42870</v>
      </c>
      <c r="F19" s="82">
        <v>42870</v>
      </c>
      <c r="G19" s="82">
        <v>42870</v>
      </c>
      <c r="H19" s="82">
        <v>42870</v>
      </c>
      <c r="I19" s="82">
        <v>42870</v>
      </c>
      <c r="J19" s="82">
        <v>42870</v>
      </c>
      <c r="K19" s="83">
        <v>42870</v>
      </c>
    </row>
    <row r="20" spans="1:13" x14ac:dyDescent="0.25">
      <c r="A20" s="78"/>
      <c r="B20" s="79"/>
      <c r="C20" s="79" t="s">
        <v>69</v>
      </c>
      <c r="D20" s="79" t="s">
        <v>70</v>
      </c>
      <c r="E20" s="79" t="s">
        <v>70</v>
      </c>
      <c r="F20" s="79" t="s">
        <v>70</v>
      </c>
      <c r="G20" s="79" t="s">
        <v>70</v>
      </c>
      <c r="H20" s="79" t="s">
        <v>70</v>
      </c>
      <c r="I20" s="79" t="s">
        <v>70</v>
      </c>
      <c r="J20" s="79" t="s">
        <v>70</v>
      </c>
      <c r="K20" s="88" t="s">
        <v>70</v>
      </c>
      <c r="L20" s="47"/>
      <c r="M20" s="47"/>
    </row>
    <row r="21" spans="1:13" x14ac:dyDescent="0.25">
      <c r="A21" s="84" t="s">
        <v>71</v>
      </c>
      <c r="B21" s="79" t="s">
        <v>72</v>
      </c>
      <c r="C21" s="79" t="s">
        <v>73</v>
      </c>
      <c r="D21" s="79" t="s">
        <v>74</v>
      </c>
      <c r="E21" s="79" t="s">
        <v>74</v>
      </c>
      <c r="F21" s="79" t="s">
        <v>74</v>
      </c>
      <c r="G21" s="79" t="s">
        <v>74</v>
      </c>
      <c r="H21" s="79" t="s">
        <v>74</v>
      </c>
      <c r="I21" s="79" t="s">
        <v>74</v>
      </c>
      <c r="J21" s="79" t="s">
        <v>74</v>
      </c>
      <c r="K21" s="88" t="s">
        <v>74</v>
      </c>
    </row>
    <row r="22" spans="1:13" x14ac:dyDescent="0.25">
      <c r="A22" s="84" t="s">
        <v>75</v>
      </c>
      <c r="B22" s="79" t="s">
        <v>76</v>
      </c>
      <c r="C22" s="79">
        <v>5</v>
      </c>
      <c r="D22" s="33">
        <v>41</v>
      </c>
      <c r="E22" s="33">
        <v>42</v>
      </c>
      <c r="F22" s="33">
        <v>46</v>
      </c>
      <c r="G22" s="33">
        <v>46</v>
      </c>
      <c r="H22" s="33">
        <v>46</v>
      </c>
      <c r="I22" s="33">
        <v>160</v>
      </c>
      <c r="J22" s="130">
        <v>160</v>
      </c>
      <c r="K22" s="38">
        <v>120</v>
      </c>
    </row>
    <row r="23" spans="1:13" x14ac:dyDescent="0.25">
      <c r="A23" s="84" t="s">
        <v>81</v>
      </c>
      <c r="B23" s="79" t="s">
        <v>76</v>
      </c>
      <c r="C23" s="79">
        <v>0.05</v>
      </c>
      <c r="D23" s="33">
        <v>0.5</v>
      </c>
      <c r="E23" s="33">
        <v>0.42</v>
      </c>
      <c r="F23" s="33">
        <v>0.41</v>
      </c>
      <c r="G23" s="33">
        <v>0.38</v>
      </c>
      <c r="H23" s="33">
        <v>0.44</v>
      </c>
      <c r="I23" s="33">
        <v>1.3</v>
      </c>
      <c r="J23" s="130">
        <v>0.42</v>
      </c>
      <c r="K23" s="38">
        <v>1.1000000000000001</v>
      </c>
    </row>
    <row r="24" spans="1:13" x14ac:dyDescent="0.25">
      <c r="A24" s="84" t="s">
        <v>82</v>
      </c>
      <c r="B24" s="79" t="s">
        <v>76</v>
      </c>
      <c r="C24" s="79">
        <v>0.01</v>
      </c>
      <c r="D24" s="33" t="s">
        <v>92</v>
      </c>
      <c r="E24" s="33" t="s">
        <v>92</v>
      </c>
      <c r="F24" s="33" t="s">
        <v>92</v>
      </c>
      <c r="G24" s="33" t="s">
        <v>92</v>
      </c>
      <c r="H24" s="33" t="s">
        <v>92</v>
      </c>
      <c r="I24" s="33">
        <v>0.02</v>
      </c>
      <c r="J24" s="130" t="s">
        <v>92</v>
      </c>
      <c r="K24" s="38" t="s">
        <v>92</v>
      </c>
    </row>
    <row r="25" spans="1:13" x14ac:dyDescent="0.25">
      <c r="A25" s="84" t="s">
        <v>0</v>
      </c>
      <c r="B25" s="79" t="s">
        <v>76</v>
      </c>
      <c r="C25" s="79">
        <v>5</v>
      </c>
      <c r="D25" s="33" t="s">
        <v>78</v>
      </c>
      <c r="E25" s="33" t="s">
        <v>78</v>
      </c>
      <c r="F25" s="33" t="s">
        <v>78</v>
      </c>
      <c r="G25" s="33" t="s">
        <v>78</v>
      </c>
      <c r="H25" s="33" t="s">
        <v>78</v>
      </c>
      <c r="I25" s="33" t="s">
        <v>78</v>
      </c>
      <c r="J25" s="130" t="s">
        <v>78</v>
      </c>
      <c r="K25" s="38" t="s">
        <v>78</v>
      </c>
    </row>
    <row r="26" spans="1:13" x14ac:dyDescent="0.25">
      <c r="A26" s="84" t="s">
        <v>4</v>
      </c>
      <c r="B26" s="79" t="s">
        <v>76</v>
      </c>
      <c r="C26" s="79">
        <v>5</v>
      </c>
      <c r="D26" s="33" t="s">
        <v>78</v>
      </c>
      <c r="E26" s="33" t="s">
        <v>78</v>
      </c>
      <c r="F26" s="33" t="s">
        <v>78</v>
      </c>
      <c r="G26" s="33" t="s">
        <v>78</v>
      </c>
      <c r="H26" s="33" t="s">
        <v>78</v>
      </c>
      <c r="I26" s="33">
        <v>12</v>
      </c>
      <c r="J26" s="130" t="s">
        <v>78</v>
      </c>
      <c r="K26" s="38" t="s">
        <v>78</v>
      </c>
    </row>
    <row r="27" spans="1:13" x14ac:dyDescent="0.25">
      <c r="A27" s="84" t="s">
        <v>83</v>
      </c>
      <c r="B27" s="79" t="s">
        <v>76</v>
      </c>
      <c r="C27" s="79">
        <v>10</v>
      </c>
      <c r="D27" s="33">
        <v>75</v>
      </c>
      <c r="E27" s="33">
        <v>73</v>
      </c>
      <c r="F27" s="33">
        <v>86</v>
      </c>
      <c r="G27" s="33">
        <v>87</v>
      </c>
      <c r="H27" s="33">
        <v>85</v>
      </c>
      <c r="I27" s="33">
        <v>360</v>
      </c>
      <c r="J27" s="130">
        <v>450</v>
      </c>
      <c r="K27" s="38">
        <v>390</v>
      </c>
    </row>
    <row r="28" spans="1:13" x14ac:dyDescent="0.25">
      <c r="A28" s="84" t="s">
        <v>84</v>
      </c>
      <c r="B28" s="79" t="s">
        <v>76</v>
      </c>
      <c r="C28" s="79">
        <v>0.1</v>
      </c>
      <c r="D28" s="33">
        <v>0.1</v>
      </c>
      <c r="E28" s="33" t="s">
        <v>37</v>
      </c>
      <c r="F28" s="33" t="s">
        <v>37</v>
      </c>
      <c r="G28" s="33" t="s">
        <v>37</v>
      </c>
      <c r="H28" s="33" t="s">
        <v>37</v>
      </c>
      <c r="I28" s="33" t="s">
        <v>37</v>
      </c>
      <c r="J28" s="130" t="s">
        <v>37</v>
      </c>
      <c r="K28" s="38" t="s">
        <v>37</v>
      </c>
    </row>
    <row r="29" spans="1:13" x14ac:dyDescent="0.25">
      <c r="A29" s="84" t="s">
        <v>79</v>
      </c>
      <c r="B29" s="79" t="s">
        <v>76</v>
      </c>
      <c r="C29" s="79">
        <v>5</v>
      </c>
      <c r="D29" s="33">
        <v>5</v>
      </c>
      <c r="E29" s="33">
        <v>4</v>
      </c>
      <c r="F29" s="33">
        <v>5</v>
      </c>
      <c r="G29" s="33">
        <v>4</v>
      </c>
      <c r="H29" s="33">
        <v>5</v>
      </c>
      <c r="I29" s="33">
        <v>3</v>
      </c>
      <c r="J29" s="130" t="s">
        <v>10</v>
      </c>
      <c r="K29" s="38">
        <v>4</v>
      </c>
    </row>
    <row r="30" spans="1:13" x14ac:dyDescent="0.25">
      <c r="A30" s="84" t="s">
        <v>38</v>
      </c>
      <c r="B30" s="79" t="s">
        <v>80</v>
      </c>
      <c r="C30" s="79">
        <v>0</v>
      </c>
      <c r="D30" s="33">
        <v>7.1</v>
      </c>
      <c r="E30" s="33">
        <v>7.2</v>
      </c>
      <c r="F30" s="33">
        <v>7.3</v>
      </c>
      <c r="G30" s="33">
        <v>7.4</v>
      </c>
      <c r="H30" s="33">
        <v>7.4</v>
      </c>
      <c r="I30" s="33">
        <v>8</v>
      </c>
      <c r="J30" s="130">
        <v>7.7</v>
      </c>
      <c r="K30" s="38">
        <v>7.8</v>
      </c>
    </row>
    <row r="31" spans="1:13" ht="16.5" thickBot="1" x14ac:dyDescent="0.3">
      <c r="A31" s="94" t="s">
        <v>15</v>
      </c>
      <c r="B31" s="95" t="s">
        <v>76</v>
      </c>
      <c r="C31" s="95">
        <v>0.01</v>
      </c>
      <c r="D31" s="96">
        <v>0.03</v>
      </c>
      <c r="E31" s="96">
        <v>0.03</v>
      </c>
      <c r="F31" s="96">
        <v>0.02</v>
      </c>
      <c r="G31" s="96">
        <v>0.02</v>
      </c>
      <c r="H31" s="96">
        <v>0.02</v>
      </c>
      <c r="I31" s="96">
        <v>0.02</v>
      </c>
      <c r="J31" s="131">
        <v>0.03</v>
      </c>
      <c r="K31" s="97">
        <v>0.02</v>
      </c>
    </row>
    <row r="32" spans="1:13" x14ac:dyDescent="0.25">
      <c r="A32" s="106" t="s">
        <v>93</v>
      </c>
      <c r="B32" s="107" t="s">
        <v>96</v>
      </c>
      <c r="C32" s="107">
        <v>1</v>
      </c>
      <c r="D32" s="108">
        <v>44</v>
      </c>
      <c r="E32" s="108">
        <v>4</v>
      </c>
      <c r="F32" s="108">
        <v>6</v>
      </c>
      <c r="G32" s="108">
        <v>5</v>
      </c>
      <c r="H32" s="108">
        <v>12</v>
      </c>
      <c r="I32" s="108">
        <v>9</v>
      </c>
      <c r="J32" s="132">
        <v>32</v>
      </c>
      <c r="K32" s="109">
        <v>2</v>
      </c>
    </row>
    <row r="33" spans="1:11" x14ac:dyDescent="0.25">
      <c r="A33" s="84" t="s">
        <v>94</v>
      </c>
      <c r="B33" s="79" t="s">
        <v>96</v>
      </c>
      <c r="C33" s="79">
        <v>1</v>
      </c>
      <c r="D33" s="33">
        <v>44</v>
      </c>
      <c r="E33" s="33">
        <v>4</v>
      </c>
      <c r="F33" s="33">
        <v>6</v>
      </c>
      <c r="G33" s="33">
        <v>5</v>
      </c>
      <c r="H33" s="33">
        <v>12</v>
      </c>
      <c r="I33" s="33">
        <v>9</v>
      </c>
      <c r="J33" s="130">
        <v>32</v>
      </c>
      <c r="K33" s="38">
        <v>2</v>
      </c>
    </row>
    <row r="34" spans="1:11" ht="16.5" thickBot="1" x14ac:dyDescent="0.3">
      <c r="A34" s="85" t="s">
        <v>95</v>
      </c>
      <c r="B34" s="86" t="s">
        <v>96</v>
      </c>
      <c r="C34" s="86">
        <v>1</v>
      </c>
      <c r="D34" s="87">
        <v>9</v>
      </c>
      <c r="E34" s="87">
        <v>4</v>
      </c>
      <c r="F34" s="87">
        <v>1</v>
      </c>
      <c r="G34" s="87">
        <v>6</v>
      </c>
      <c r="H34" s="87">
        <v>4</v>
      </c>
      <c r="I34" s="87">
        <v>2</v>
      </c>
      <c r="J34" s="133">
        <v>21</v>
      </c>
      <c r="K34" s="40">
        <v>2</v>
      </c>
    </row>
    <row r="35" spans="1:11" ht="16.5" thickBot="1" x14ac:dyDescent="0.3">
      <c r="A35" s="113" t="s">
        <v>106</v>
      </c>
      <c r="B35" s="114" t="s">
        <v>97</v>
      </c>
      <c r="C35" s="114" t="s">
        <v>98</v>
      </c>
      <c r="D35" s="115">
        <v>2614</v>
      </c>
      <c r="E35" s="115">
        <v>3222</v>
      </c>
      <c r="F35" s="115">
        <v>2041</v>
      </c>
      <c r="G35" s="115">
        <v>1488</v>
      </c>
      <c r="H35" s="115">
        <v>2735</v>
      </c>
      <c r="I35" s="115">
        <v>398</v>
      </c>
      <c r="J35" s="134">
        <v>366</v>
      </c>
      <c r="K35" s="116">
        <v>670</v>
      </c>
    </row>
    <row r="36" spans="1:11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</row>
    <row r="37" spans="1:11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</row>
  </sheetData>
  <sheetProtection algorithmName="SHA-512" hashValue="pQLYaPaGw4deGsoepa4lreAYci0ynPzK06nQMDP3ad0guDs4KlmLiCevossRdKA/S2rwIGEdBag+ZjMjnTttgA==" saltValue="/sf7f7YQYyaluMsZwnw09Q==" spinCount="100000" sheet="1" objects="1" scenarios="1" selectLockedCells="1" selectUnlockedCells="1"/>
  <mergeCells count="4">
    <mergeCell ref="A2:F2"/>
    <mergeCell ref="A3:F3"/>
    <mergeCell ref="A16:K16"/>
    <mergeCell ref="A17:K17"/>
  </mergeCells>
  <pageMargins left="0.7" right="0.7" top="0.75" bottom="0.75" header="0.3" footer="0.3"/>
  <pageSetup paperSize="9" orientation="portrait" r:id="rId1"/>
  <ignoredErrors>
    <ignoredError sqref="P10:P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M25" sqref="M25"/>
    </sheetView>
  </sheetViews>
  <sheetFormatPr defaultRowHeight="15.75" x14ac:dyDescent="0.25"/>
  <cols>
    <col min="1" max="1" width="14.375" customWidth="1"/>
    <col min="2" max="2" width="11.25" customWidth="1"/>
    <col min="3" max="3" width="10.625" customWidth="1"/>
    <col min="4" max="10" width="10.375" bestFit="1" customWidth="1"/>
    <col min="11" max="12" width="19.375" bestFit="1" customWidth="1"/>
    <col min="13" max="13" width="4.375" bestFit="1" customWidth="1"/>
    <col min="14" max="14" width="6.375" bestFit="1" customWidth="1"/>
    <col min="15" max="15" width="5.25" bestFit="1" customWidth="1"/>
    <col min="16" max="16" width="7.875" bestFit="1" customWidth="1"/>
    <col min="17" max="17" width="8.125" bestFit="1" customWidth="1"/>
    <col min="18" max="18" width="9" customWidth="1"/>
    <col min="19" max="19" width="12.125" bestFit="1" customWidth="1"/>
    <col min="20" max="20" width="5.25" bestFit="1" customWidth="1"/>
    <col min="21" max="21" width="20.5" customWidth="1"/>
  </cols>
  <sheetData>
    <row r="1" spans="1:21" ht="16.5" thickBot="1" x14ac:dyDescent="0.3"/>
    <row r="2" spans="1:21" ht="18.75" x14ac:dyDescent="0.25">
      <c r="A2" s="139" t="s">
        <v>22</v>
      </c>
      <c r="B2" s="140"/>
      <c r="C2" s="140"/>
      <c r="D2" s="140"/>
      <c r="E2" s="140"/>
      <c r="F2" s="141"/>
    </row>
    <row r="3" spans="1:21" ht="19.5" thickBot="1" x14ac:dyDescent="0.3">
      <c r="A3" s="142" t="s">
        <v>111</v>
      </c>
      <c r="B3" s="143"/>
      <c r="C3" s="143"/>
      <c r="D3" s="143"/>
      <c r="E3" s="143"/>
      <c r="F3" s="144"/>
    </row>
    <row r="4" spans="1:21" ht="53.25" customHeight="1" thickBot="1" x14ac:dyDescent="0.35">
      <c r="A4" s="16" t="s">
        <v>8</v>
      </c>
      <c r="B4" s="28" t="s">
        <v>16</v>
      </c>
      <c r="C4" s="28" t="s">
        <v>21</v>
      </c>
      <c r="D4" s="28" t="s">
        <v>18</v>
      </c>
      <c r="E4" s="28" t="s">
        <v>19</v>
      </c>
      <c r="F4" s="37" t="s">
        <v>12</v>
      </c>
      <c r="G4" s="42" t="s">
        <v>57</v>
      </c>
      <c r="H4" s="41" t="s">
        <v>58</v>
      </c>
      <c r="L4" s="173"/>
      <c r="M4" s="174" t="s">
        <v>38</v>
      </c>
      <c r="N4" s="174" t="s">
        <v>39</v>
      </c>
      <c r="O4" s="174" t="s">
        <v>40</v>
      </c>
      <c r="P4" s="174" t="s">
        <v>41</v>
      </c>
      <c r="Q4" s="174" t="s">
        <v>42</v>
      </c>
      <c r="R4" s="174" t="s">
        <v>43</v>
      </c>
      <c r="S4" s="174" t="s">
        <v>44</v>
      </c>
      <c r="T4" s="174" t="s">
        <v>45</v>
      </c>
      <c r="U4" s="175" t="s">
        <v>46</v>
      </c>
    </row>
    <row r="5" spans="1:21" x14ac:dyDescent="0.25">
      <c r="A5" s="8" t="s">
        <v>0</v>
      </c>
      <c r="B5" s="30">
        <v>10</v>
      </c>
      <c r="C5" s="32">
        <f>T10</f>
        <v>4</v>
      </c>
      <c r="D5" s="32">
        <f>T11</f>
        <v>4</v>
      </c>
      <c r="E5" s="32">
        <f>T12</f>
        <v>4</v>
      </c>
      <c r="F5" s="38" t="str">
        <f>IF(C5&gt;10,G4,H4)</f>
        <v>Yes</v>
      </c>
      <c r="L5" s="128">
        <v>42857</v>
      </c>
      <c r="M5" s="118">
        <v>7.71</v>
      </c>
      <c r="N5" s="118">
        <v>434</v>
      </c>
      <c r="O5" s="118">
        <v>3</v>
      </c>
      <c r="P5" s="118" t="s">
        <v>11</v>
      </c>
      <c r="Q5" s="118">
        <v>0.54200000000000004</v>
      </c>
      <c r="R5" s="118">
        <v>3.56</v>
      </c>
      <c r="S5" s="118">
        <v>1.2999999999999999E-2</v>
      </c>
      <c r="T5" s="118" t="s">
        <v>10</v>
      </c>
      <c r="U5" s="119" t="s">
        <v>9</v>
      </c>
    </row>
    <row r="6" spans="1:21" x14ac:dyDescent="0.25">
      <c r="A6" s="9" t="s">
        <v>1</v>
      </c>
      <c r="B6" s="30">
        <v>0.1</v>
      </c>
      <c r="C6" s="32">
        <f>P10</f>
        <v>0</v>
      </c>
      <c r="D6" s="32">
        <f>P11</f>
        <v>0</v>
      </c>
      <c r="E6" s="32">
        <f>P12</f>
        <v>0</v>
      </c>
      <c r="F6" s="38" t="str">
        <f>IF(C6&gt;0.1,G4,H4)</f>
        <v>Yes</v>
      </c>
      <c r="L6" s="128">
        <v>42864</v>
      </c>
      <c r="M6" s="118">
        <v>7.02</v>
      </c>
      <c r="N6" s="118">
        <v>501</v>
      </c>
      <c r="O6" s="118" t="s">
        <v>10</v>
      </c>
      <c r="P6" s="118" t="s">
        <v>11</v>
      </c>
      <c r="Q6" s="118">
        <v>0.30599999999999999</v>
      </c>
      <c r="R6" s="118">
        <v>3.13</v>
      </c>
      <c r="S6" s="118">
        <v>1.4999999999999999E-2</v>
      </c>
      <c r="T6" s="118">
        <v>4</v>
      </c>
      <c r="U6" s="119" t="s">
        <v>9</v>
      </c>
    </row>
    <row r="7" spans="1:21" x14ac:dyDescent="0.25">
      <c r="A7" s="9" t="s">
        <v>2</v>
      </c>
      <c r="B7" s="30">
        <v>150</v>
      </c>
      <c r="C7" s="32">
        <f>U10</f>
        <v>0</v>
      </c>
      <c r="D7" s="35">
        <f>U11</f>
        <v>0</v>
      </c>
      <c r="E7" s="35">
        <f>U12</f>
        <v>0</v>
      </c>
      <c r="F7" s="38" t="str">
        <f>IF(C7&gt;150,G4,H4)</f>
        <v>Yes</v>
      </c>
      <c r="L7" s="128">
        <v>42871</v>
      </c>
      <c r="M7" s="118">
        <v>7.52</v>
      </c>
      <c r="N7" s="118">
        <v>459</v>
      </c>
      <c r="O7" s="118">
        <v>2</v>
      </c>
      <c r="P7" s="118" t="s">
        <v>11</v>
      </c>
      <c r="Q7" s="118">
        <v>2.4E-2</v>
      </c>
      <c r="R7" s="118">
        <v>4.38</v>
      </c>
      <c r="S7" s="118">
        <v>1.0999999999999999E-2</v>
      </c>
      <c r="T7" s="118" t="s">
        <v>10</v>
      </c>
      <c r="U7" s="119" t="s">
        <v>9</v>
      </c>
    </row>
    <row r="8" spans="1:21" x14ac:dyDescent="0.25">
      <c r="A8" s="17" t="s">
        <v>15</v>
      </c>
      <c r="B8" s="30">
        <v>2</v>
      </c>
      <c r="C8" s="32">
        <f>Q10</f>
        <v>0.19020000000000004</v>
      </c>
      <c r="D8" s="35">
        <f>Q11</f>
        <v>0.54200000000000004</v>
      </c>
      <c r="E8" s="35">
        <f>Q12</f>
        <v>2.4E-2</v>
      </c>
      <c r="F8" s="38" t="str">
        <f>IF(C8&gt;2,G4,H4)</f>
        <v>Yes</v>
      </c>
      <c r="L8" s="128">
        <v>42878</v>
      </c>
      <c r="M8" s="118">
        <v>7.64</v>
      </c>
      <c r="N8" s="118">
        <v>427</v>
      </c>
      <c r="O8" s="118" t="s">
        <v>10</v>
      </c>
      <c r="P8" s="118" t="s">
        <v>11</v>
      </c>
      <c r="Q8" s="118">
        <v>5.0999999999999997E-2</v>
      </c>
      <c r="R8" s="118">
        <v>3.86</v>
      </c>
      <c r="S8" s="118">
        <v>8.9999999999999993E-3</v>
      </c>
      <c r="T8" s="118" t="s">
        <v>10</v>
      </c>
      <c r="U8" s="119" t="s">
        <v>9</v>
      </c>
    </row>
    <row r="9" spans="1:21" x14ac:dyDescent="0.25">
      <c r="A9" s="9" t="s">
        <v>5</v>
      </c>
      <c r="B9" s="30">
        <v>10</v>
      </c>
      <c r="C9" s="32">
        <f>R10</f>
        <v>3.718</v>
      </c>
      <c r="D9" s="32">
        <f>R11</f>
        <v>4.38</v>
      </c>
      <c r="E9" s="32">
        <f>R12</f>
        <v>3.13</v>
      </c>
      <c r="F9" s="38" t="str">
        <f>IF(C9&gt;10,G4,H4)</f>
        <v>Yes</v>
      </c>
      <c r="L9" s="128">
        <v>42885</v>
      </c>
      <c r="M9" s="120">
        <v>7.66</v>
      </c>
      <c r="N9" s="120">
        <v>429</v>
      </c>
      <c r="O9" s="120" t="s">
        <v>10</v>
      </c>
      <c r="P9" s="120" t="s">
        <v>11</v>
      </c>
      <c r="Q9" s="120">
        <v>2.8000000000000001E-2</v>
      </c>
      <c r="R9" s="120">
        <v>3.66</v>
      </c>
      <c r="S9" s="120">
        <v>1.7999999999999999E-2</v>
      </c>
      <c r="T9" s="120" t="s">
        <v>10</v>
      </c>
      <c r="U9" s="121" t="s">
        <v>9</v>
      </c>
    </row>
    <row r="10" spans="1:21" x14ac:dyDescent="0.25">
      <c r="A10" s="9" t="s">
        <v>3</v>
      </c>
      <c r="B10" s="30" t="s">
        <v>7</v>
      </c>
      <c r="C10" s="32">
        <f>M10</f>
        <v>7.51</v>
      </c>
      <c r="D10" s="32">
        <f>M11</f>
        <v>7.71</v>
      </c>
      <c r="E10" s="32">
        <f>M12</f>
        <v>7.02</v>
      </c>
      <c r="F10" s="38" t="str">
        <f>IF(C10&gt;8.5&lt;6.5,G4,H4)</f>
        <v>Yes</v>
      </c>
      <c r="L10" s="52" t="s">
        <v>47</v>
      </c>
      <c r="M10" s="124">
        <f>AVERAGE(M5:M9)</f>
        <v>7.51</v>
      </c>
      <c r="N10" s="124">
        <f>AVERAGE(N5:N9)</f>
        <v>450</v>
      </c>
      <c r="O10" s="124">
        <f>AVERAGE(O5:O9)</f>
        <v>2.5</v>
      </c>
      <c r="P10" s="124">
        <v>0</v>
      </c>
      <c r="Q10" s="124">
        <f>AVERAGE(Q5:Q9)</f>
        <v>0.19020000000000004</v>
      </c>
      <c r="R10" s="124">
        <f>AVERAGE(R5:R9)</f>
        <v>3.718</v>
      </c>
      <c r="S10" s="124">
        <f>AVERAGE(S5:S9)</f>
        <v>1.3199999999999998E-2</v>
      </c>
      <c r="T10" s="124">
        <f>AVERAGE(T5:T9)</f>
        <v>4</v>
      </c>
      <c r="U10" s="125">
        <v>0</v>
      </c>
    </row>
    <row r="11" spans="1:21" x14ac:dyDescent="0.25">
      <c r="A11" s="9" t="s">
        <v>6</v>
      </c>
      <c r="B11" s="30">
        <v>0.5</v>
      </c>
      <c r="C11" s="32">
        <f>S10</f>
        <v>1.3199999999999998E-2</v>
      </c>
      <c r="D11" s="32">
        <f>S11</f>
        <v>1.7999999999999999E-2</v>
      </c>
      <c r="E11" s="32">
        <f>S12</f>
        <v>8.9999999999999993E-3</v>
      </c>
      <c r="F11" s="38" t="str">
        <f>IF(C11&gt;0.5,G4,H4)</f>
        <v>Yes</v>
      </c>
      <c r="L11" s="52" t="s">
        <v>48</v>
      </c>
      <c r="M11" s="124">
        <f t="shared" ref="M11:U11" si="0">MAX(M5:M9)</f>
        <v>7.71</v>
      </c>
      <c r="N11" s="124">
        <f t="shared" si="0"/>
        <v>501</v>
      </c>
      <c r="O11" s="124">
        <f t="shared" si="0"/>
        <v>3</v>
      </c>
      <c r="P11" s="124">
        <f t="shared" si="0"/>
        <v>0</v>
      </c>
      <c r="Q11" s="124">
        <f t="shared" si="0"/>
        <v>0.54200000000000004</v>
      </c>
      <c r="R11" s="124">
        <f t="shared" si="0"/>
        <v>4.38</v>
      </c>
      <c r="S11" s="124">
        <f t="shared" si="0"/>
        <v>1.7999999999999999E-2</v>
      </c>
      <c r="T11" s="124">
        <f t="shared" si="0"/>
        <v>4</v>
      </c>
      <c r="U11" s="125">
        <f t="shared" si="0"/>
        <v>0</v>
      </c>
    </row>
    <row r="12" spans="1:21" ht="16.5" thickBot="1" x14ac:dyDescent="0.3">
      <c r="A12" s="10" t="s">
        <v>4</v>
      </c>
      <c r="B12" s="31">
        <v>10</v>
      </c>
      <c r="C12" s="39">
        <f>O10</f>
        <v>2.5</v>
      </c>
      <c r="D12" s="39">
        <f>O11</f>
        <v>3</v>
      </c>
      <c r="E12" s="39">
        <f>O12</f>
        <v>2</v>
      </c>
      <c r="F12" s="40" t="str">
        <f>IF(C12&gt;10,G4,H4)</f>
        <v>Yes</v>
      </c>
      <c r="L12" s="54" t="s">
        <v>49</v>
      </c>
      <c r="M12" s="126">
        <f t="shared" ref="M12:U12" si="1">MIN(M5:M9)</f>
        <v>7.02</v>
      </c>
      <c r="N12" s="126">
        <f t="shared" si="1"/>
        <v>427</v>
      </c>
      <c r="O12" s="126">
        <f t="shared" si="1"/>
        <v>2</v>
      </c>
      <c r="P12" s="126">
        <f t="shared" si="1"/>
        <v>0</v>
      </c>
      <c r="Q12" s="126">
        <f t="shared" si="1"/>
        <v>2.4E-2</v>
      </c>
      <c r="R12" s="126">
        <f t="shared" si="1"/>
        <v>3.13</v>
      </c>
      <c r="S12" s="126">
        <f t="shared" si="1"/>
        <v>8.9999999999999993E-3</v>
      </c>
      <c r="T12" s="126">
        <f t="shared" si="1"/>
        <v>4</v>
      </c>
      <c r="U12" s="127">
        <f t="shared" si="1"/>
        <v>0</v>
      </c>
    </row>
    <row r="13" spans="1:21" x14ac:dyDescent="0.25">
      <c r="A13" s="18" t="s">
        <v>23</v>
      </c>
      <c r="B13" s="14"/>
      <c r="C13" s="14"/>
      <c r="D13" s="14"/>
      <c r="E13" s="14"/>
      <c r="F13" s="14"/>
    </row>
    <row r="14" spans="1:21" x14ac:dyDescent="0.25">
      <c r="A14" s="1" t="s">
        <v>14</v>
      </c>
      <c r="B14" s="14"/>
      <c r="C14" s="14"/>
      <c r="D14" s="14"/>
      <c r="E14" s="14"/>
      <c r="F14" s="14"/>
    </row>
    <row r="15" spans="1:21" ht="16.5" thickBot="1" x14ac:dyDescent="0.3"/>
    <row r="16" spans="1:21" ht="23.25" x14ac:dyDescent="0.35">
      <c r="A16" s="145" t="s">
        <v>85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7"/>
    </row>
    <row r="17" spans="1:13" ht="23.25" x14ac:dyDescent="0.35">
      <c r="A17" s="148" t="s">
        <v>110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50"/>
      <c r="L17" s="110"/>
    </row>
    <row r="18" spans="1:13" ht="23.25" x14ac:dyDescent="0.35">
      <c r="A18" s="78"/>
      <c r="B18" s="79"/>
      <c r="C18" s="79"/>
      <c r="D18" s="80" t="s">
        <v>61</v>
      </c>
      <c r="E18" s="80" t="s">
        <v>62</v>
      </c>
      <c r="F18" s="80" t="s">
        <v>63</v>
      </c>
      <c r="G18" s="80" t="s">
        <v>64</v>
      </c>
      <c r="H18" s="80" t="s">
        <v>65</v>
      </c>
      <c r="I18" s="80" t="s">
        <v>66</v>
      </c>
      <c r="J18" s="129" t="s">
        <v>67</v>
      </c>
      <c r="K18" s="81" t="s">
        <v>109</v>
      </c>
      <c r="L18" s="110"/>
    </row>
    <row r="19" spans="1:13" x14ac:dyDescent="0.25">
      <c r="A19" s="78"/>
      <c r="B19" s="79"/>
      <c r="C19" s="79" t="s">
        <v>68</v>
      </c>
      <c r="D19" s="82">
        <v>42870</v>
      </c>
      <c r="E19" s="82">
        <v>42870</v>
      </c>
      <c r="F19" s="82">
        <v>42870</v>
      </c>
      <c r="G19" s="82">
        <v>42870</v>
      </c>
      <c r="H19" s="82">
        <v>42870</v>
      </c>
      <c r="I19" s="82">
        <v>42870</v>
      </c>
      <c r="J19" s="82">
        <v>42870</v>
      </c>
      <c r="K19" s="83">
        <v>42870</v>
      </c>
    </row>
    <row r="20" spans="1:13" x14ac:dyDescent="0.25">
      <c r="A20" s="78"/>
      <c r="B20" s="79"/>
      <c r="C20" s="79" t="s">
        <v>69</v>
      </c>
      <c r="D20" s="79" t="s">
        <v>70</v>
      </c>
      <c r="E20" s="79" t="s">
        <v>70</v>
      </c>
      <c r="F20" s="79" t="s">
        <v>70</v>
      </c>
      <c r="G20" s="79" t="s">
        <v>70</v>
      </c>
      <c r="H20" s="79" t="s">
        <v>70</v>
      </c>
      <c r="I20" s="79" t="s">
        <v>70</v>
      </c>
      <c r="J20" s="79" t="s">
        <v>70</v>
      </c>
      <c r="K20" s="88" t="s">
        <v>70</v>
      </c>
    </row>
    <row r="21" spans="1:13" x14ac:dyDescent="0.25">
      <c r="A21" s="84" t="s">
        <v>71</v>
      </c>
      <c r="B21" s="79" t="s">
        <v>72</v>
      </c>
      <c r="C21" s="79" t="s">
        <v>73</v>
      </c>
      <c r="D21" s="79" t="s">
        <v>74</v>
      </c>
      <c r="E21" s="79" t="s">
        <v>74</v>
      </c>
      <c r="F21" s="79" t="s">
        <v>74</v>
      </c>
      <c r="G21" s="79" t="s">
        <v>74</v>
      </c>
      <c r="H21" s="79" t="s">
        <v>74</v>
      </c>
      <c r="I21" s="79" t="s">
        <v>74</v>
      </c>
      <c r="J21" s="79" t="s">
        <v>74</v>
      </c>
      <c r="K21" s="88" t="s">
        <v>74</v>
      </c>
      <c r="L21" s="47"/>
      <c r="M21" s="47"/>
    </row>
    <row r="22" spans="1:13" x14ac:dyDescent="0.25">
      <c r="A22" s="84" t="s">
        <v>75</v>
      </c>
      <c r="B22" s="79" t="s">
        <v>76</v>
      </c>
      <c r="C22" s="79">
        <v>5</v>
      </c>
      <c r="D22" s="33">
        <v>43</v>
      </c>
      <c r="E22" s="33">
        <v>43</v>
      </c>
      <c r="F22" s="33">
        <v>47</v>
      </c>
      <c r="G22" s="33">
        <v>44</v>
      </c>
      <c r="H22" s="33">
        <v>44</v>
      </c>
      <c r="I22" s="33">
        <v>130</v>
      </c>
      <c r="J22" s="130">
        <v>200</v>
      </c>
      <c r="K22" s="38">
        <v>160</v>
      </c>
    </row>
    <row r="23" spans="1:13" x14ac:dyDescent="0.25">
      <c r="A23" s="84" t="s">
        <v>81</v>
      </c>
      <c r="B23" s="79" t="s">
        <v>76</v>
      </c>
      <c r="C23" s="79">
        <v>0.05</v>
      </c>
      <c r="D23" s="33">
        <v>0.31</v>
      </c>
      <c r="E23" s="33">
        <v>0.39</v>
      </c>
      <c r="F23" s="33">
        <v>0.3</v>
      </c>
      <c r="G23" s="33">
        <v>0.34</v>
      </c>
      <c r="H23" s="33">
        <v>0.4</v>
      </c>
      <c r="I23" s="33">
        <v>2.2000000000000002</v>
      </c>
      <c r="J23" s="130">
        <v>0.26</v>
      </c>
      <c r="K23" s="38">
        <v>0.86</v>
      </c>
    </row>
    <row r="24" spans="1:13" x14ac:dyDescent="0.25">
      <c r="A24" s="84" t="s">
        <v>82</v>
      </c>
      <c r="B24" s="79" t="s">
        <v>76</v>
      </c>
      <c r="C24" s="79">
        <v>0.01</v>
      </c>
      <c r="D24" s="33" t="s">
        <v>92</v>
      </c>
      <c r="E24" s="33" t="s">
        <v>92</v>
      </c>
      <c r="F24" s="33" t="s">
        <v>92</v>
      </c>
      <c r="G24" s="33" t="s">
        <v>92</v>
      </c>
      <c r="H24" s="33" t="s">
        <v>92</v>
      </c>
      <c r="I24" s="33">
        <v>0.25</v>
      </c>
      <c r="J24" s="130" t="s">
        <v>92</v>
      </c>
      <c r="K24" s="38" t="s">
        <v>92</v>
      </c>
    </row>
    <row r="25" spans="1:13" x14ac:dyDescent="0.25">
      <c r="A25" s="84" t="s">
        <v>0</v>
      </c>
      <c r="B25" s="79" t="s">
        <v>76</v>
      </c>
      <c r="C25" s="79">
        <v>5</v>
      </c>
      <c r="D25" s="33" t="s">
        <v>78</v>
      </c>
      <c r="E25" s="33" t="s">
        <v>78</v>
      </c>
      <c r="F25" s="33" t="s">
        <v>78</v>
      </c>
      <c r="G25" s="33" t="s">
        <v>78</v>
      </c>
      <c r="H25" s="33" t="s">
        <v>78</v>
      </c>
      <c r="I25" s="33" t="s">
        <v>78</v>
      </c>
      <c r="J25" s="130" t="s">
        <v>78</v>
      </c>
      <c r="K25" s="38" t="s">
        <v>78</v>
      </c>
    </row>
    <row r="26" spans="1:13" x14ac:dyDescent="0.25">
      <c r="A26" s="84" t="s">
        <v>4</v>
      </c>
      <c r="B26" s="79" t="s">
        <v>76</v>
      </c>
      <c r="C26" s="79">
        <v>5</v>
      </c>
      <c r="D26" s="33" t="s">
        <v>78</v>
      </c>
      <c r="E26" s="33" t="s">
        <v>78</v>
      </c>
      <c r="F26" s="33" t="s">
        <v>78</v>
      </c>
      <c r="G26" s="33" t="s">
        <v>78</v>
      </c>
      <c r="H26" s="33" t="s">
        <v>78</v>
      </c>
      <c r="I26" s="33" t="s">
        <v>78</v>
      </c>
      <c r="J26" s="130" t="s">
        <v>78</v>
      </c>
      <c r="K26" s="38" t="s">
        <v>78</v>
      </c>
    </row>
    <row r="27" spans="1:13" x14ac:dyDescent="0.25">
      <c r="A27" s="84" t="s">
        <v>83</v>
      </c>
      <c r="B27" s="79" t="s">
        <v>76</v>
      </c>
      <c r="C27" s="79">
        <v>10</v>
      </c>
      <c r="D27" s="33">
        <v>73</v>
      </c>
      <c r="E27" s="33">
        <v>67</v>
      </c>
      <c r="F27" s="33">
        <v>83</v>
      </c>
      <c r="G27" s="33">
        <v>74</v>
      </c>
      <c r="H27" s="33">
        <v>69</v>
      </c>
      <c r="I27" s="33">
        <v>360</v>
      </c>
      <c r="J27" s="130">
        <v>470</v>
      </c>
      <c r="K27" s="38">
        <v>440</v>
      </c>
    </row>
    <row r="28" spans="1:13" x14ac:dyDescent="0.25">
      <c r="A28" s="84" t="s">
        <v>84</v>
      </c>
      <c r="B28" s="79" t="s">
        <v>76</v>
      </c>
      <c r="C28" s="79">
        <v>0.1</v>
      </c>
      <c r="D28" s="33" t="s">
        <v>37</v>
      </c>
      <c r="E28" s="33" t="s">
        <v>37</v>
      </c>
      <c r="F28" s="33" t="s">
        <v>37</v>
      </c>
      <c r="G28" s="33" t="s">
        <v>37</v>
      </c>
      <c r="H28" s="33" t="s">
        <v>37</v>
      </c>
      <c r="I28" s="33" t="s">
        <v>37</v>
      </c>
      <c r="J28" s="130" t="s">
        <v>37</v>
      </c>
      <c r="K28" s="38" t="s">
        <v>37</v>
      </c>
    </row>
    <row r="29" spans="1:13" x14ac:dyDescent="0.25">
      <c r="A29" s="84" t="s">
        <v>79</v>
      </c>
      <c r="B29" s="79" t="s">
        <v>76</v>
      </c>
      <c r="C29" s="79">
        <v>5</v>
      </c>
      <c r="D29" s="33">
        <v>3</v>
      </c>
      <c r="E29" s="33" t="s">
        <v>10</v>
      </c>
      <c r="F29" s="33" t="s">
        <v>10</v>
      </c>
      <c r="G29" s="33" t="s">
        <v>10</v>
      </c>
      <c r="H29" s="33" t="s">
        <v>10</v>
      </c>
      <c r="I29" s="33">
        <v>3</v>
      </c>
      <c r="J29" s="130" t="s">
        <v>10</v>
      </c>
      <c r="K29" s="38">
        <v>3</v>
      </c>
    </row>
    <row r="30" spans="1:13" x14ac:dyDescent="0.25">
      <c r="A30" s="84" t="s">
        <v>38</v>
      </c>
      <c r="B30" s="79" t="s">
        <v>80</v>
      </c>
      <c r="C30" s="79">
        <v>0</v>
      </c>
      <c r="D30" s="33">
        <v>7.8</v>
      </c>
      <c r="E30" s="33">
        <v>7.9</v>
      </c>
      <c r="F30" s="33">
        <v>7.9</v>
      </c>
      <c r="G30" s="33">
        <v>8</v>
      </c>
      <c r="H30" s="33">
        <v>8</v>
      </c>
      <c r="I30" s="33">
        <v>7.9</v>
      </c>
      <c r="J30" s="130">
        <v>8.1999999999999993</v>
      </c>
      <c r="K30" s="38">
        <v>8.1999999999999993</v>
      </c>
    </row>
    <row r="31" spans="1:13" ht="16.5" thickBot="1" x14ac:dyDescent="0.3">
      <c r="A31" s="94" t="s">
        <v>15</v>
      </c>
      <c r="B31" s="95" t="s">
        <v>76</v>
      </c>
      <c r="C31" s="95">
        <v>0.01</v>
      </c>
      <c r="D31" s="96">
        <v>0.04</v>
      </c>
      <c r="E31" s="96">
        <v>0.03</v>
      </c>
      <c r="F31" s="96">
        <v>0.02</v>
      </c>
      <c r="G31" s="96">
        <v>0.03</v>
      </c>
      <c r="H31" s="96">
        <v>0.02</v>
      </c>
      <c r="I31" s="96">
        <v>0.03</v>
      </c>
      <c r="J31" s="131" t="s">
        <v>77</v>
      </c>
      <c r="K31" s="97">
        <v>0.04</v>
      </c>
    </row>
    <row r="32" spans="1:13" x14ac:dyDescent="0.25">
      <c r="A32" s="106" t="s">
        <v>93</v>
      </c>
      <c r="B32" s="107" t="s">
        <v>96</v>
      </c>
      <c r="C32" s="107">
        <v>1</v>
      </c>
      <c r="D32" s="108">
        <v>8</v>
      </c>
      <c r="E32" s="108">
        <v>7</v>
      </c>
      <c r="F32" s="108">
        <v>12</v>
      </c>
      <c r="G32" s="108">
        <v>17</v>
      </c>
      <c r="H32" s="108">
        <v>10</v>
      </c>
      <c r="I32" s="108">
        <v>80</v>
      </c>
      <c r="J32" s="132">
        <v>98</v>
      </c>
      <c r="K32" s="109">
        <v>55</v>
      </c>
    </row>
    <row r="33" spans="1:11" x14ac:dyDescent="0.25">
      <c r="A33" s="84" t="s">
        <v>94</v>
      </c>
      <c r="B33" s="79" t="s">
        <v>96</v>
      </c>
      <c r="C33" s="79">
        <v>1</v>
      </c>
      <c r="D33" s="33">
        <v>8</v>
      </c>
      <c r="E33" s="33">
        <v>7</v>
      </c>
      <c r="F33" s="33">
        <v>12</v>
      </c>
      <c r="G33" s="33">
        <v>17</v>
      </c>
      <c r="H33" s="33">
        <v>10</v>
      </c>
      <c r="I33" s="33">
        <v>80</v>
      </c>
      <c r="J33" s="130">
        <v>98</v>
      </c>
      <c r="K33" s="38">
        <v>55</v>
      </c>
    </row>
    <row r="34" spans="1:11" ht="16.5" thickBot="1" x14ac:dyDescent="0.3">
      <c r="A34" s="85" t="s">
        <v>95</v>
      </c>
      <c r="B34" s="86" t="s">
        <v>96</v>
      </c>
      <c r="C34" s="86">
        <v>1</v>
      </c>
      <c r="D34" s="87">
        <v>2</v>
      </c>
      <c r="E34" s="87">
        <v>8</v>
      </c>
      <c r="F34" s="87">
        <v>16</v>
      </c>
      <c r="G34" s="87">
        <v>7</v>
      </c>
      <c r="H34" s="87">
        <v>11</v>
      </c>
      <c r="I34" s="87">
        <v>600</v>
      </c>
      <c r="J34" s="133">
        <v>31</v>
      </c>
      <c r="K34" s="40">
        <v>54</v>
      </c>
    </row>
    <row r="35" spans="1:11" ht="16.5" thickBot="1" x14ac:dyDescent="0.3">
      <c r="A35" s="113" t="s">
        <v>106</v>
      </c>
      <c r="B35" s="114" t="s">
        <v>97</v>
      </c>
      <c r="C35" s="114" t="s">
        <v>98</v>
      </c>
      <c r="D35" s="115">
        <v>3112</v>
      </c>
      <c r="E35" s="115">
        <v>5877</v>
      </c>
      <c r="F35" s="115">
        <v>5915</v>
      </c>
      <c r="G35" s="115">
        <v>4343</v>
      </c>
      <c r="H35" s="115">
        <v>4073</v>
      </c>
      <c r="I35" s="115">
        <v>247</v>
      </c>
      <c r="J35" s="134">
        <v>531</v>
      </c>
      <c r="K35" s="116">
        <v>148</v>
      </c>
    </row>
    <row r="36" spans="1:11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</row>
    <row r="37" spans="1:11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</row>
  </sheetData>
  <sheetProtection algorithmName="SHA-512" hashValue="MUkTecoN5kXEaFMXrEVroc7JBcx4Xw0TKMhmxEYJLF/lwJBthMK++QD1VGd2MomrHnPUdEbgFW+vWhUEJri4rQ==" saltValue="p+ujDpfd0637YhkKLw9bMA==" spinCount="100000" sheet="1" objects="1" scenarios="1" selectLockedCells="1" selectUnlockedCells="1"/>
  <mergeCells count="4">
    <mergeCell ref="A2:F2"/>
    <mergeCell ref="A3:F3"/>
    <mergeCell ref="A16:K16"/>
    <mergeCell ref="A17:K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L11" sqref="L11"/>
    </sheetView>
  </sheetViews>
  <sheetFormatPr defaultRowHeight="15.75" x14ac:dyDescent="0.25"/>
  <cols>
    <col min="1" max="1" width="14.375" customWidth="1"/>
    <col min="2" max="2" width="11.25" customWidth="1"/>
    <col min="3" max="3" width="10.625" customWidth="1"/>
    <col min="4" max="10" width="10.375" bestFit="1" customWidth="1"/>
    <col min="11" max="11" width="18.375" bestFit="1" customWidth="1"/>
    <col min="12" max="12" width="7.75" customWidth="1"/>
    <col min="21" max="21" width="11.25" customWidth="1"/>
  </cols>
  <sheetData>
    <row r="1" spans="1:20" ht="16.5" thickBot="1" x14ac:dyDescent="0.3"/>
    <row r="2" spans="1:20" ht="18.75" x14ac:dyDescent="0.25">
      <c r="A2" s="139" t="s">
        <v>22</v>
      </c>
      <c r="B2" s="140"/>
      <c r="C2" s="140"/>
      <c r="D2" s="140"/>
      <c r="E2" s="140"/>
      <c r="F2" s="141"/>
    </row>
    <row r="3" spans="1:20" ht="19.5" thickBot="1" x14ac:dyDescent="0.3">
      <c r="A3" s="142" t="s">
        <v>60</v>
      </c>
      <c r="B3" s="143"/>
      <c r="C3" s="143"/>
      <c r="D3" s="143"/>
      <c r="E3" s="143"/>
      <c r="F3" s="144"/>
    </row>
    <row r="4" spans="1:20" ht="53.25" customHeight="1" thickBot="1" x14ac:dyDescent="0.35">
      <c r="A4" s="16" t="s">
        <v>8</v>
      </c>
      <c r="B4" s="28" t="s">
        <v>16</v>
      </c>
      <c r="C4" s="28" t="s">
        <v>17</v>
      </c>
      <c r="D4" s="28" t="s">
        <v>18</v>
      </c>
      <c r="E4" s="28" t="s">
        <v>19</v>
      </c>
      <c r="F4" s="37" t="s">
        <v>12</v>
      </c>
      <c r="G4" s="42" t="s">
        <v>57</v>
      </c>
      <c r="H4" s="41" t="s">
        <v>58</v>
      </c>
      <c r="K4" s="43"/>
      <c r="L4" s="44" t="s">
        <v>38</v>
      </c>
      <c r="M4" s="44" t="s">
        <v>39</v>
      </c>
      <c r="N4" s="44" t="s">
        <v>40</v>
      </c>
      <c r="O4" s="44" t="s">
        <v>41</v>
      </c>
      <c r="P4" s="44" t="s">
        <v>42</v>
      </c>
      <c r="Q4" s="44" t="s">
        <v>43</v>
      </c>
      <c r="R4" s="44" t="s">
        <v>44</v>
      </c>
      <c r="S4" s="44" t="s">
        <v>45</v>
      </c>
      <c r="T4" s="45" t="s">
        <v>46</v>
      </c>
    </row>
    <row r="5" spans="1:20" x14ac:dyDescent="0.25">
      <c r="A5" s="8" t="s">
        <v>0</v>
      </c>
      <c r="B5" s="30">
        <v>10</v>
      </c>
      <c r="C5" s="32">
        <v>0</v>
      </c>
      <c r="D5" s="32" t="s">
        <v>10</v>
      </c>
      <c r="E5" s="32" t="s">
        <v>10</v>
      </c>
      <c r="F5" s="38" t="str">
        <f>IF(C5&gt;10,G4,H4)</f>
        <v>Yes</v>
      </c>
      <c r="K5" s="51">
        <v>42829</v>
      </c>
      <c r="L5" s="25">
        <v>7.72</v>
      </c>
      <c r="M5" s="25">
        <v>463</v>
      </c>
      <c r="N5" s="25">
        <v>1</v>
      </c>
      <c r="O5" s="118" t="s">
        <v>11</v>
      </c>
      <c r="P5" s="25">
        <v>1.4999999999999999E-2</v>
      </c>
      <c r="Q5" s="25">
        <v>2.39</v>
      </c>
      <c r="R5" s="25">
        <v>1.2E-2</v>
      </c>
      <c r="S5" s="118" t="s">
        <v>10</v>
      </c>
      <c r="T5" s="119" t="s">
        <v>9</v>
      </c>
    </row>
    <row r="6" spans="1:20" x14ac:dyDescent="0.25">
      <c r="A6" s="9" t="s">
        <v>1</v>
      </c>
      <c r="B6" s="30">
        <v>0.1</v>
      </c>
      <c r="C6" s="32">
        <v>0</v>
      </c>
      <c r="D6" s="33" t="s">
        <v>11</v>
      </c>
      <c r="E6" s="33" t="s">
        <v>11</v>
      </c>
      <c r="F6" s="38" t="str">
        <f>IF(C6&gt;0.1,G4,H4)</f>
        <v>Yes</v>
      </c>
      <c r="K6" s="51">
        <v>42836</v>
      </c>
      <c r="L6" s="25">
        <v>7.54</v>
      </c>
      <c r="M6" s="25">
        <v>444</v>
      </c>
      <c r="N6" s="25">
        <v>7</v>
      </c>
      <c r="O6" s="118" t="s">
        <v>11</v>
      </c>
      <c r="P6" s="25">
        <v>6.9000000000000006E-2</v>
      </c>
      <c r="Q6" s="25">
        <v>2.76</v>
      </c>
      <c r="R6" s="25">
        <v>1.2E-2</v>
      </c>
      <c r="S6" s="118" t="s">
        <v>10</v>
      </c>
      <c r="T6" s="119" t="s">
        <v>9</v>
      </c>
    </row>
    <row r="7" spans="1:20" x14ac:dyDescent="0.25">
      <c r="A7" s="9" t="s">
        <v>2</v>
      </c>
      <c r="B7" s="30">
        <v>150</v>
      </c>
      <c r="C7" s="32">
        <f>T8</f>
        <v>1</v>
      </c>
      <c r="D7" s="35">
        <f>T10</f>
        <v>1</v>
      </c>
      <c r="E7" s="35">
        <f>T11</f>
        <v>1</v>
      </c>
      <c r="F7" s="38" t="str">
        <f>IF(C7&gt;150,G4,H4)</f>
        <v>Yes</v>
      </c>
      <c r="K7" s="51">
        <v>42843</v>
      </c>
      <c r="L7" s="25">
        <v>7.58</v>
      </c>
      <c r="M7" s="25">
        <v>415</v>
      </c>
      <c r="N7" s="25">
        <v>2</v>
      </c>
      <c r="O7" s="118" t="s">
        <v>11</v>
      </c>
      <c r="P7" s="25">
        <v>0.35599999999999998</v>
      </c>
      <c r="Q7" s="25">
        <v>2.76</v>
      </c>
      <c r="R7" s="25">
        <v>1.0999999999999999E-2</v>
      </c>
      <c r="S7" s="118" t="s">
        <v>10</v>
      </c>
      <c r="T7" s="119" t="s">
        <v>9</v>
      </c>
    </row>
    <row r="8" spans="1:20" x14ac:dyDescent="0.25">
      <c r="A8" s="17" t="s">
        <v>15</v>
      </c>
      <c r="B8" s="30">
        <v>2</v>
      </c>
      <c r="C8" s="32">
        <f>P9</f>
        <v>0.17275000000000001</v>
      </c>
      <c r="D8" s="35">
        <f>P10</f>
        <v>0.35599999999999998</v>
      </c>
      <c r="E8" s="35">
        <f>P11</f>
        <v>1.4999999999999999E-2</v>
      </c>
      <c r="F8" s="38" t="str">
        <f>IF(C8&gt;2,G4,H4)</f>
        <v>Yes</v>
      </c>
      <c r="K8" s="51">
        <v>42851</v>
      </c>
      <c r="L8" s="27">
        <v>7.62</v>
      </c>
      <c r="M8" s="27">
        <v>437</v>
      </c>
      <c r="N8" s="27">
        <v>3</v>
      </c>
      <c r="O8" s="120" t="s">
        <v>11</v>
      </c>
      <c r="P8" s="27">
        <v>0.251</v>
      </c>
      <c r="Q8" s="27">
        <v>3.16</v>
      </c>
      <c r="R8" s="27">
        <v>0.02</v>
      </c>
      <c r="S8" s="120" t="s">
        <v>10</v>
      </c>
      <c r="T8" s="121">
        <v>1</v>
      </c>
    </row>
    <row r="9" spans="1:20" x14ac:dyDescent="0.25">
      <c r="A9" s="9" t="s">
        <v>5</v>
      </c>
      <c r="B9" s="30">
        <v>10</v>
      </c>
      <c r="C9" s="32">
        <f>Q9</f>
        <v>2.7675000000000001</v>
      </c>
      <c r="D9" s="32">
        <f>Q10</f>
        <v>3.16</v>
      </c>
      <c r="E9" s="32">
        <f>Q11</f>
        <v>2.39</v>
      </c>
      <c r="F9" s="38" t="str">
        <f>IF(C9&gt;10,G4,H4)</f>
        <v>Yes</v>
      </c>
      <c r="K9" s="52" t="s">
        <v>47</v>
      </c>
      <c r="L9" s="49">
        <f>AVERAGE(L5:L8)</f>
        <v>7.6150000000000002</v>
      </c>
      <c r="M9" s="49">
        <f t="shared" ref="M9:T9" si="0">AVERAGE(M5:M8)</f>
        <v>439.75</v>
      </c>
      <c r="N9" s="49">
        <f t="shared" si="0"/>
        <v>3.25</v>
      </c>
      <c r="O9" s="49" t="e">
        <f t="shared" si="0"/>
        <v>#DIV/0!</v>
      </c>
      <c r="P9" s="49">
        <f t="shared" si="0"/>
        <v>0.17275000000000001</v>
      </c>
      <c r="Q9" s="49">
        <f t="shared" si="0"/>
        <v>2.7675000000000001</v>
      </c>
      <c r="R9" s="49">
        <f t="shared" si="0"/>
        <v>1.3750000000000002E-2</v>
      </c>
      <c r="S9" s="49" t="e">
        <f t="shared" si="0"/>
        <v>#DIV/0!</v>
      </c>
      <c r="T9" s="53">
        <f t="shared" si="0"/>
        <v>1</v>
      </c>
    </row>
    <row r="10" spans="1:20" x14ac:dyDescent="0.25">
      <c r="A10" s="9" t="s">
        <v>3</v>
      </c>
      <c r="B10" s="30" t="s">
        <v>7</v>
      </c>
      <c r="C10" s="32">
        <f>L9</f>
        <v>7.6150000000000002</v>
      </c>
      <c r="D10" s="32">
        <f>L10</f>
        <v>7.72</v>
      </c>
      <c r="E10" s="32">
        <f>L11</f>
        <v>7.54</v>
      </c>
      <c r="F10" s="38" t="str">
        <f>IF(C10&gt;8.5&lt;6.5,G4,H4)</f>
        <v>Yes</v>
      </c>
      <c r="K10" s="52" t="s">
        <v>48</v>
      </c>
      <c r="L10" s="49">
        <f>MAX(L5:L8)</f>
        <v>7.72</v>
      </c>
      <c r="M10" s="49">
        <f t="shared" ref="M10:T10" si="1">MAX(M5:M8)</f>
        <v>463</v>
      </c>
      <c r="N10" s="49">
        <f t="shared" si="1"/>
        <v>7</v>
      </c>
      <c r="O10" s="49">
        <f t="shared" si="1"/>
        <v>0</v>
      </c>
      <c r="P10" s="49">
        <f t="shared" si="1"/>
        <v>0.35599999999999998</v>
      </c>
      <c r="Q10" s="49">
        <f t="shared" si="1"/>
        <v>3.16</v>
      </c>
      <c r="R10" s="49">
        <f t="shared" si="1"/>
        <v>0.02</v>
      </c>
      <c r="S10" s="49">
        <f t="shared" si="1"/>
        <v>0</v>
      </c>
      <c r="T10" s="53">
        <f t="shared" si="1"/>
        <v>1</v>
      </c>
    </row>
    <row r="11" spans="1:20" ht="16.5" thickBot="1" x14ac:dyDescent="0.3">
      <c r="A11" s="9" t="s">
        <v>6</v>
      </c>
      <c r="B11" s="30">
        <v>0.5</v>
      </c>
      <c r="C11" s="32">
        <f>R9</f>
        <v>1.3750000000000002E-2</v>
      </c>
      <c r="D11" s="32">
        <f>R10</f>
        <v>0.02</v>
      </c>
      <c r="E11" s="32">
        <f>R11</f>
        <v>1.0999999999999999E-2</v>
      </c>
      <c r="F11" s="38" t="str">
        <f>IF(C11&gt;0.5,G4,H4)</f>
        <v>Yes</v>
      </c>
      <c r="K11" s="54" t="s">
        <v>49</v>
      </c>
      <c r="L11" s="55">
        <f>MIN(L5:L8)</f>
        <v>7.54</v>
      </c>
      <c r="M11" s="55">
        <f t="shared" ref="M11:T11" si="2">MIN(M5:M8)</f>
        <v>415</v>
      </c>
      <c r="N11" s="55">
        <f t="shared" si="2"/>
        <v>1</v>
      </c>
      <c r="O11" s="55">
        <f t="shared" si="2"/>
        <v>0</v>
      </c>
      <c r="P11" s="55">
        <f t="shared" si="2"/>
        <v>1.4999999999999999E-2</v>
      </c>
      <c r="Q11" s="55">
        <f t="shared" si="2"/>
        <v>2.39</v>
      </c>
      <c r="R11" s="55">
        <f t="shared" si="2"/>
        <v>1.0999999999999999E-2</v>
      </c>
      <c r="S11" s="55">
        <f t="shared" si="2"/>
        <v>0</v>
      </c>
      <c r="T11" s="56">
        <f t="shared" si="2"/>
        <v>1</v>
      </c>
    </row>
    <row r="12" spans="1:20" ht="16.5" thickBot="1" x14ac:dyDescent="0.3">
      <c r="A12" s="10" t="s">
        <v>4</v>
      </c>
      <c r="B12" s="31">
        <v>10</v>
      </c>
      <c r="C12" s="39">
        <f>N9</f>
        <v>3.25</v>
      </c>
      <c r="D12" s="39">
        <f>N10</f>
        <v>7</v>
      </c>
      <c r="E12" s="39">
        <f>N11</f>
        <v>1</v>
      </c>
      <c r="F12" s="40" t="str">
        <f>IF(C12&gt;10,G4,H4)</f>
        <v>Yes</v>
      </c>
    </row>
    <row r="13" spans="1:20" x14ac:dyDescent="0.25">
      <c r="A13" s="18" t="s">
        <v>23</v>
      </c>
      <c r="B13" s="14"/>
      <c r="C13" s="14"/>
      <c r="D13" s="14"/>
      <c r="E13" s="14"/>
      <c r="F13" s="14"/>
    </row>
    <row r="14" spans="1:20" x14ac:dyDescent="0.25">
      <c r="A14" s="1" t="s">
        <v>14</v>
      </c>
      <c r="B14" s="14"/>
      <c r="C14" s="14"/>
      <c r="D14" s="14"/>
      <c r="E14" s="14"/>
      <c r="F14" s="14"/>
    </row>
    <row r="15" spans="1:20" ht="16.5" thickBot="1" x14ac:dyDescent="0.3"/>
    <row r="16" spans="1:20" ht="23.25" x14ac:dyDescent="0.35">
      <c r="A16" s="145" t="s">
        <v>85</v>
      </c>
      <c r="B16" s="146"/>
      <c r="C16" s="146"/>
      <c r="D16" s="146"/>
      <c r="E16" s="146"/>
      <c r="F16" s="146"/>
      <c r="G16" s="146"/>
      <c r="H16" s="146"/>
      <c r="I16" s="146"/>
      <c r="J16" s="147"/>
      <c r="K16" s="110"/>
    </row>
    <row r="17" spans="1:12" ht="23.25" x14ac:dyDescent="0.35">
      <c r="A17" s="148" t="s">
        <v>107</v>
      </c>
      <c r="B17" s="149"/>
      <c r="C17" s="149"/>
      <c r="D17" s="149"/>
      <c r="E17" s="149"/>
      <c r="F17" s="149"/>
      <c r="G17" s="149"/>
      <c r="H17" s="149"/>
      <c r="I17" s="149"/>
      <c r="J17" s="150"/>
      <c r="K17" s="110"/>
    </row>
    <row r="18" spans="1:12" x14ac:dyDescent="0.25">
      <c r="A18" s="78"/>
      <c r="B18" s="79"/>
      <c r="C18" s="79"/>
      <c r="D18" s="80" t="s">
        <v>61</v>
      </c>
      <c r="E18" s="80" t="s">
        <v>62</v>
      </c>
      <c r="F18" s="80" t="s">
        <v>63</v>
      </c>
      <c r="G18" s="80" t="s">
        <v>64</v>
      </c>
      <c r="H18" s="80" t="s">
        <v>65</v>
      </c>
      <c r="I18" s="80" t="s">
        <v>66</v>
      </c>
      <c r="J18" s="81" t="s">
        <v>67</v>
      </c>
    </row>
    <row r="19" spans="1:12" x14ac:dyDescent="0.25">
      <c r="A19" s="78"/>
      <c r="B19" s="79"/>
      <c r="C19" s="79" t="s">
        <v>68</v>
      </c>
      <c r="D19" s="82">
        <v>42835</v>
      </c>
      <c r="E19" s="82">
        <v>42835</v>
      </c>
      <c r="F19" s="82">
        <v>42835</v>
      </c>
      <c r="G19" s="82">
        <v>42835</v>
      </c>
      <c r="H19" s="82">
        <v>42835</v>
      </c>
      <c r="I19" s="82">
        <v>42835</v>
      </c>
      <c r="J19" s="83">
        <v>42835</v>
      </c>
    </row>
    <row r="20" spans="1:12" x14ac:dyDescent="0.25">
      <c r="A20" s="78"/>
      <c r="B20" s="79"/>
      <c r="C20" s="79" t="s">
        <v>69</v>
      </c>
      <c r="D20" s="79" t="s">
        <v>70</v>
      </c>
      <c r="E20" s="79" t="s">
        <v>70</v>
      </c>
      <c r="F20" s="79" t="s">
        <v>70</v>
      </c>
      <c r="G20" s="79" t="s">
        <v>70</v>
      </c>
      <c r="H20" s="79" t="s">
        <v>70</v>
      </c>
      <c r="I20" s="79" t="s">
        <v>70</v>
      </c>
      <c r="J20" s="88" t="s">
        <v>70</v>
      </c>
      <c r="K20" s="47"/>
      <c r="L20" s="47"/>
    </row>
    <row r="21" spans="1:12" x14ac:dyDescent="0.25">
      <c r="A21" s="84" t="s">
        <v>71</v>
      </c>
      <c r="B21" s="79" t="s">
        <v>72</v>
      </c>
      <c r="C21" s="79" t="s">
        <v>73</v>
      </c>
      <c r="D21" s="79" t="s">
        <v>74</v>
      </c>
      <c r="E21" s="79" t="s">
        <v>74</v>
      </c>
      <c r="F21" s="79" t="s">
        <v>74</v>
      </c>
      <c r="G21" s="79" t="s">
        <v>74</v>
      </c>
      <c r="H21" s="79" t="s">
        <v>74</v>
      </c>
      <c r="I21" s="79" t="s">
        <v>74</v>
      </c>
      <c r="J21" s="88" t="s">
        <v>74</v>
      </c>
    </row>
    <row r="22" spans="1:12" x14ac:dyDescent="0.25">
      <c r="A22" s="84" t="s">
        <v>75</v>
      </c>
      <c r="B22" s="79" t="s">
        <v>76</v>
      </c>
      <c r="C22" s="79">
        <v>5</v>
      </c>
      <c r="D22" s="33">
        <v>40</v>
      </c>
      <c r="E22" s="33">
        <v>42</v>
      </c>
      <c r="F22" s="33">
        <v>50</v>
      </c>
      <c r="G22" s="33">
        <v>44</v>
      </c>
      <c r="H22" s="33">
        <v>45</v>
      </c>
      <c r="I22" s="33">
        <v>110</v>
      </c>
      <c r="J22" s="38">
        <v>140</v>
      </c>
    </row>
    <row r="23" spans="1:12" x14ac:dyDescent="0.25">
      <c r="A23" s="84" t="s">
        <v>81</v>
      </c>
      <c r="B23" s="79" t="s">
        <v>76</v>
      </c>
      <c r="C23" s="79">
        <v>0.05</v>
      </c>
      <c r="D23" s="33">
        <v>0.59</v>
      </c>
      <c r="E23" s="33">
        <v>0.62</v>
      </c>
      <c r="F23" s="33">
        <v>0.54</v>
      </c>
      <c r="G23" s="33">
        <v>0.6</v>
      </c>
      <c r="H23" s="33">
        <v>0.52</v>
      </c>
      <c r="I23" s="33">
        <v>1.2</v>
      </c>
      <c r="J23" s="38">
        <v>0.89</v>
      </c>
    </row>
    <row r="24" spans="1:12" x14ac:dyDescent="0.25">
      <c r="A24" s="84" t="s">
        <v>82</v>
      </c>
      <c r="B24" s="79" t="s">
        <v>76</v>
      </c>
      <c r="C24" s="79">
        <v>0.01</v>
      </c>
      <c r="D24" s="33" t="s">
        <v>92</v>
      </c>
      <c r="E24" s="33" t="s">
        <v>92</v>
      </c>
      <c r="F24" s="33" t="s">
        <v>92</v>
      </c>
      <c r="G24" s="33" t="s">
        <v>92</v>
      </c>
      <c r="H24" s="33">
        <v>0.09</v>
      </c>
      <c r="I24" s="33">
        <v>0.09</v>
      </c>
      <c r="J24" s="38">
        <v>0.04</v>
      </c>
    </row>
    <row r="25" spans="1:12" x14ac:dyDescent="0.25">
      <c r="A25" s="84" t="s">
        <v>0</v>
      </c>
      <c r="B25" s="79" t="s">
        <v>76</v>
      </c>
      <c r="C25" s="79">
        <v>5</v>
      </c>
      <c r="D25" s="33" t="s">
        <v>78</v>
      </c>
      <c r="E25" s="33" t="s">
        <v>78</v>
      </c>
      <c r="F25" s="33" t="s">
        <v>78</v>
      </c>
      <c r="G25" s="33" t="s">
        <v>78</v>
      </c>
      <c r="H25" s="33" t="s">
        <v>78</v>
      </c>
      <c r="I25" s="33" t="s">
        <v>78</v>
      </c>
      <c r="J25" s="38" t="s">
        <v>78</v>
      </c>
    </row>
    <row r="26" spans="1:12" x14ac:dyDescent="0.25">
      <c r="A26" s="84" t="s">
        <v>4</v>
      </c>
      <c r="B26" s="79" t="s">
        <v>76</v>
      </c>
      <c r="C26" s="79">
        <v>5</v>
      </c>
      <c r="D26" s="33" t="s">
        <v>78</v>
      </c>
      <c r="E26" s="33">
        <v>6</v>
      </c>
      <c r="F26" s="33">
        <v>16</v>
      </c>
      <c r="G26" s="33" t="s">
        <v>78</v>
      </c>
      <c r="H26" s="33">
        <v>6</v>
      </c>
      <c r="I26" s="33">
        <v>120</v>
      </c>
      <c r="J26" s="38">
        <v>13</v>
      </c>
    </row>
    <row r="27" spans="1:12" x14ac:dyDescent="0.25">
      <c r="A27" s="84" t="s">
        <v>83</v>
      </c>
      <c r="B27" s="79" t="s">
        <v>76</v>
      </c>
      <c r="C27" s="79">
        <v>10</v>
      </c>
      <c r="D27" s="33">
        <v>62</v>
      </c>
      <c r="E27" s="33">
        <v>77</v>
      </c>
      <c r="F27" s="33">
        <v>95</v>
      </c>
      <c r="G27" s="33">
        <v>83</v>
      </c>
      <c r="H27" s="33">
        <v>76</v>
      </c>
      <c r="I27" s="33">
        <v>210</v>
      </c>
      <c r="J27" s="38">
        <v>300</v>
      </c>
    </row>
    <row r="28" spans="1:12" x14ac:dyDescent="0.25">
      <c r="A28" s="84" t="s">
        <v>84</v>
      </c>
      <c r="B28" s="79" t="s">
        <v>76</v>
      </c>
      <c r="C28" s="79">
        <v>0.1</v>
      </c>
      <c r="D28" s="33">
        <v>0.1</v>
      </c>
      <c r="E28" s="33" t="s">
        <v>37</v>
      </c>
      <c r="F28" s="33" t="s">
        <v>37</v>
      </c>
      <c r="G28" s="33">
        <v>0.1</v>
      </c>
      <c r="H28" s="33">
        <v>0.1</v>
      </c>
      <c r="I28" s="33">
        <v>0.1</v>
      </c>
      <c r="J28" s="38">
        <v>0.1</v>
      </c>
    </row>
    <row r="29" spans="1:12" x14ac:dyDescent="0.25">
      <c r="A29" s="84" t="s">
        <v>79</v>
      </c>
      <c r="B29" s="79" t="s">
        <v>76</v>
      </c>
      <c r="C29" s="79">
        <v>5</v>
      </c>
      <c r="D29" s="33">
        <v>2</v>
      </c>
      <c r="E29" s="33">
        <v>3</v>
      </c>
      <c r="F29" s="33" t="s">
        <v>10</v>
      </c>
      <c r="G29" s="33" t="s">
        <v>10</v>
      </c>
      <c r="H29" s="33" t="s">
        <v>10</v>
      </c>
      <c r="I29" s="33" t="s">
        <v>10</v>
      </c>
      <c r="J29" s="38" t="s">
        <v>10</v>
      </c>
    </row>
    <row r="30" spans="1:12" x14ac:dyDescent="0.25">
      <c r="A30" s="84" t="s">
        <v>38</v>
      </c>
      <c r="B30" s="79" t="s">
        <v>80</v>
      </c>
      <c r="C30" s="79">
        <v>0</v>
      </c>
      <c r="D30" s="33">
        <v>7.7</v>
      </c>
      <c r="E30" s="33">
        <v>7.6</v>
      </c>
      <c r="F30" s="33">
        <v>7.8</v>
      </c>
      <c r="G30" s="33">
        <v>8</v>
      </c>
      <c r="H30" s="33">
        <v>7.8</v>
      </c>
      <c r="I30" s="33">
        <v>7.6</v>
      </c>
      <c r="J30" s="38">
        <v>8.3000000000000007</v>
      </c>
    </row>
    <row r="31" spans="1:12" ht="16.5" thickBot="1" x14ac:dyDescent="0.3">
      <c r="A31" s="94" t="s">
        <v>15</v>
      </c>
      <c r="B31" s="95" t="s">
        <v>76</v>
      </c>
      <c r="C31" s="95">
        <v>0.01</v>
      </c>
      <c r="D31" s="96">
        <v>0.02</v>
      </c>
      <c r="E31" s="96">
        <v>0.06</v>
      </c>
      <c r="F31" s="96">
        <v>0.01</v>
      </c>
      <c r="G31" s="96" t="s">
        <v>77</v>
      </c>
      <c r="H31" s="96">
        <v>0.01</v>
      </c>
      <c r="I31" s="96">
        <v>0.02</v>
      </c>
      <c r="J31" s="97">
        <v>0.02</v>
      </c>
    </row>
    <row r="32" spans="1:12" x14ac:dyDescent="0.25">
      <c r="A32" s="106" t="s">
        <v>93</v>
      </c>
      <c r="B32" s="107" t="s">
        <v>96</v>
      </c>
      <c r="C32" s="107">
        <v>1</v>
      </c>
      <c r="D32" s="108">
        <v>400</v>
      </c>
      <c r="E32" s="108">
        <v>600</v>
      </c>
      <c r="F32" s="108">
        <v>100</v>
      </c>
      <c r="G32" s="108">
        <v>62</v>
      </c>
      <c r="H32" s="108">
        <v>120</v>
      </c>
      <c r="I32" s="108">
        <v>1300</v>
      </c>
      <c r="J32" s="109">
        <v>1400</v>
      </c>
    </row>
    <row r="33" spans="1:10" x14ac:dyDescent="0.25">
      <c r="A33" s="84" t="s">
        <v>94</v>
      </c>
      <c r="B33" s="79" t="s">
        <v>96</v>
      </c>
      <c r="C33" s="79">
        <v>1</v>
      </c>
      <c r="D33" s="33">
        <v>400</v>
      </c>
      <c r="E33" s="33">
        <v>600</v>
      </c>
      <c r="F33" s="33">
        <v>100</v>
      </c>
      <c r="G33" s="33">
        <v>62</v>
      </c>
      <c r="H33" s="33">
        <v>120</v>
      </c>
      <c r="I33" s="33">
        <v>1300</v>
      </c>
      <c r="J33" s="38">
        <v>1400</v>
      </c>
    </row>
    <row r="34" spans="1:10" ht="16.5" thickBot="1" x14ac:dyDescent="0.3">
      <c r="A34" s="85" t="s">
        <v>95</v>
      </c>
      <c r="B34" s="86" t="s">
        <v>96</v>
      </c>
      <c r="C34" s="86">
        <v>1</v>
      </c>
      <c r="D34" s="87">
        <v>56</v>
      </c>
      <c r="E34" s="87">
        <v>370</v>
      </c>
      <c r="F34" s="87">
        <v>330</v>
      </c>
      <c r="G34" s="87">
        <v>130</v>
      </c>
      <c r="H34" s="87">
        <v>140</v>
      </c>
      <c r="I34" s="87">
        <v>21000</v>
      </c>
      <c r="J34" s="40">
        <v>5200</v>
      </c>
    </row>
    <row r="35" spans="1:10" ht="16.5" thickBot="1" x14ac:dyDescent="0.3">
      <c r="A35" s="113" t="s">
        <v>106</v>
      </c>
      <c r="B35" s="114" t="s">
        <v>97</v>
      </c>
      <c r="C35" s="114" t="s">
        <v>98</v>
      </c>
      <c r="D35" s="115">
        <v>2783</v>
      </c>
      <c r="E35" s="115">
        <v>1546</v>
      </c>
      <c r="F35" s="115">
        <v>3548</v>
      </c>
      <c r="G35" s="115">
        <v>3076</v>
      </c>
      <c r="H35" s="115">
        <v>3298</v>
      </c>
      <c r="I35" s="115">
        <v>1075</v>
      </c>
      <c r="J35" s="116">
        <v>1323</v>
      </c>
    </row>
    <row r="36" spans="1:1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</row>
    <row r="37" spans="1:10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</row>
  </sheetData>
  <sheetProtection algorithmName="SHA-512" hashValue="Gt6Rpd7jy250ZiSejeBWgjY8V7+jOEUICCJjCjjC8MxuWopL7DbCWFfRYGzSQ/frLh6NymLLsC4btgCj8YAb6Q==" saltValue="Ro0Y1DOCn5xuVOP+ViU8ZQ==" spinCount="100000" sheet="1" objects="1" scenarios="1" selectLockedCells="1" selectUnlockedCells="1"/>
  <mergeCells count="4">
    <mergeCell ref="A2:F2"/>
    <mergeCell ref="A3:F3"/>
    <mergeCell ref="A17:J17"/>
    <mergeCell ref="A16:J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L11" sqref="L11"/>
    </sheetView>
  </sheetViews>
  <sheetFormatPr defaultRowHeight="15.75" x14ac:dyDescent="0.25"/>
  <cols>
    <col min="1" max="1" width="15" customWidth="1"/>
    <col min="2" max="2" width="11.25" customWidth="1"/>
    <col min="3" max="3" width="10.125" customWidth="1"/>
    <col min="4" max="4" width="10.5" customWidth="1"/>
    <col min="5" max="5" width="10.375" bestFit="1" customWidth="1"/>
    <col min="6" max="6" width="10.875" customWidth="1"/>
    <col min="7" max="8" width="10.375" bestFit="1" customWidth="1"/>
    <col min="9" max="9" width="11.625" customWidth="1"/>
    <col min="10" max="10" width="11" customWidth="1"/>
    <col min="11" max="11" width="16.75" bestFit="1" customWidth="1"/>
    <col min="13" max="13" width="16.75" bestFit="1" customWidth="1"/>
  </cols>
  <sheetData>
    <row r="1" spans="1:20" ht="16.5" thickBot="1" x14ac:dyDescent="0.3"/>
    <row r="2" spans="1:20" ht="18.75" x14ac:dyDescent="0.25">
      <c r="A2" s="139" t="s">
        <v>22</v>
      </c>
      <c r="B2" s="140"/>
      <c r="C2" s="140"/>
      <c r="D2" s="140"/>
      <c r="E2" s="140"/>
      <c r="F2" s="141"/>
    </row>
    <row r="3" spans="1:20" ht="19.5" thickBot="1" x14ac:dyDescent="0.3">
      <c r="A3" s="142" t="s">
        <v>59</v>
      </c>
      <c r="B3" s="143"/>
      <c r="C3" s="143"/>
      <c r="D3" s="143"/>
      <c r="E3" s="143"/>
      <c r="F3" s="144"/>
    </row>
    <row r="4" spans="1:20" ht="48.75" customHeight="1" thickBot="1" x14ac:dyDescent="0.35">
      <c r="A4" s="16" t="s">
        <v>8</v>
      </c>
      <c r="B4" s="28" t="s">
        <v>16</v>
      </c>
      <c r="C4" s="28" t="s">
        <v>17</v>
      </c>
      <c r="D4" s="28" t="s">
        <v>18</v>
      </c>
      <c r="E4" s="28" t="s">
        <v>19</v>
      </c>
      <c r="F4" s="37" t="s">
        <v>12</v>
      </c>
      <c r="G4" s="42" t="s">
        <v>57</v>
      </c>
      <c r="H4" s="41" t="s">
        <v>58</v>
      </c>
      <c r="K4" s="43"/>
      <c r="L4" s="44" t="s">
        <v>38</v>
      </c>
      <c r="M4" s="44" t="s">
        <v>39</v>
      </c>
      <c r="N4" s="44" t="s">
        <v>40</v>
      </c>
      <c r="O4" s="44" t="s">
        <v>41</v>
      </c>
      <c r="P4" s="44" t="s">
        <v>42</v>
      </c>
      <c r="Q4" s="44" t="s">
        <v>43</v>
      </c>
      <c r="R4" s="44" t="s">
        <v>44</v>
      </c>
      <c r="S4" s="44" t="s">
        <v>45</v>
      </c>
      <c r="T4" s="45" t="s">
        <v>46</v>
      </c>
    </row>
    <row r="5" spans="1:20" x14ac:dyDescent="0.25">
      <c r="A5" s="8" t="s">
        <v>0</v>
      </c>
      <c r="B5" s="30">
        <v>10</v>
      </c>
      <c r="C5" s="32">
        <f>S9</f>
        <v>2</v>
      </c>
      <c r="D5" s="32">
        <f>S10</f>
        <v>2</v>
      </c>
      <c r="E5" s="32">
        <f>S11</f>
        <v>2</v>
      </c>
      <c r="F5" s="38" t="str">
        <f>IF(C5&gt;10,G4,H4)</f>
        <v>Yes</v>
      </c>
      <c r="K5" s="57">
        <v>42801</v>
      </c>
      <c r="L5" s="46">
        <v>7.39</v>
      </c>
      <c r="M5" s="46">
        <v>449</v>
      </c>
      <c r="N5" s="46">
        <v>1</v>
      </c>
      <c r="O5" s="46">
        <v>1.4999999999999999E-2</v>
      </c>
      <c r="P5" s="46">
        <v>1.4E-2</v>
      </c>
      <c r="Q5" s="46">
        <v>2.79</v>
      </c>
      <c r="R5" s="46">
        <v>2.3E-2</v>
      </c>
      <c r="S5" s="118">
        <v>2</v>
      </c>
      <c r="T5" s="119" t="s">
        <v>9</v>
      </c>
    </row>
    <row r="6" spans="1:20" x14ac:dyDescent="0.25">
      <c r="A6" s="9" t="s">
        <v>1</v>
      </c>
      <c r="B6" s="30">
        <v>0.1</v>
      </c>
      <c r="C6" s="32">
        <v>0</v>
      </c>
      <c r="D6" s="33" t="s">
        <v>11</v>
      </c>
      <c r="E6" s="33" t="s">
        <v>11</v>
      </c>
      <c r="F6" s="38" t="str">
        <f>IF(C6&gt;0.1,G4,H4)</f>
        <v>Yes</v>
      </c>
      <c r="K6" s="57">
        <v>42808</v>
      </c>
      <c r="L6" s="46">
        <v>7.71</v>
      </c>
      <c r="M6" s="46">
        <v>523</v>
      </c>
      <c r="N6" s="46">
        <v>3</v>
      </c>
      <c r="O6" s="46">
        <v>1.4999999999999999E-2</v>
      </c>
      <c r="P6" s="46">
        <v>1.7000000000000001E-2</v>
      </c>
      <c r="Q6" s="46">
        <v>2.0699999999999998</v>
      </c>
      <c r="R6" s="46">
        <v>1.6E-2</v>
      </c>
      <c r="S6" s="118" t="s">
        <v>10</v>
      </c>
      <c r="T6" s="119" t="s">
        <v>9</v>
      </c>
    </row>
    <row r="7" spans="1:20" x14ac:dyDescent="0.25">
      <c r="A7" s="9" t="s">
        <v>2</v>
      </c>
      <c r="B7" s="30">
        <v>150</v>
      </c>
      <c r="C7" s="32">
        <v>0</v>
      </c>
      <c r="D7" s="34" t="s">
        <v>9</v>
      </c>
      <c r="E7" s="34" t="s">
        <v>9</v>
      </c>
      <c r="F7" s="38" t="str">
        <f>IF(C7&gt;150,G4,H4)</f>
        <v>Yes</v>
      </c>
      <c r="K7" s="57">
        <v>42815</v>
      </c>
      <c r="L7" s="46">
        <v>7.48</v>
      </c>
      <c r="M7" s="46">
        <v>460</v>
      </c>
      <c r="N7" s="46">
        <v>4</v>
      </c>
      <c r="O7" s="46">
        <v>1.4999999999999999E-2</v>
      </c>
      <c r="P7" s="46">
        <v>0.20499999999999999</v>
      </c>
      <c r="Q7" s="46">
        <v>2.93</v>
      </c>
      <c r="R7" s="46">
        <v>1.2999999999999999E-2</v>
      </c>
      <c r="S7" s="118" t="s">
        <v>10</v>
      </c>
      <c r="T7" s="119" t="s">
        <v>9</v>
      </c>
    </row>
    <row r="8" spans="1:20" x14ac:dyDescent="0.25">
      <c r="A8" s="17" t="s">
        <v>15</v>
      </c>
      <c r="B8" s="30">
        <v>2</v>
      </c>
      <c r="C8" s="32">
        <f>P9</f>
        <v>6.5250000000000002E-2</v>
      </c>
      <c r="D8" s="35">
        <f>P10</f>
        <v>0.20499999999999999</v>
      </c>
      <c r="E8" s="35">
        <f>P11</f>
        <v>1.4E-2</v>
      </c>
      <c r="F8" s="38" t="str">
        <f>IF(C8&gt;2,G4,H4)</f>
        <v>Yes</v>
      </c>
      <c r="K8" s="57">
        <v>42822</v>
      </c>
      <c r="L8" s="46">
        <v>7.57</v>
      </c>
      <c r="M8" s="46">
        <v>447</v>
      </c>
      <c r="N8" s="46">
        <v>1</v>
      </c>
      <c r="O8" s="46">
        <v>1.4999999999999999E-2</v>
      </c>
      <c r="P8" s="46">
        <v>2.5000000000000001E-2</v>
      </c>
      <c r="Q8" s="46">
        <v>2.21</v>
      </c>
      <c r="R8" s="46">
        <v>1.4999999999999999E-2</v>
      </c>
      <c r="S8" s="118" t="s">
        <v>10</v>
      </c>
      <c r="T8" s="119" t="s">
        <v>9</v>
      </c>
    </row>
    <row r="9" spans="1:20" x14ac:dyDescent="0.25">
      <c r="A9" s="9" t="s">
        <v>5</v>
      </c>
      <c r="B9" s="30">
        <v>10</v>
      </c>
      <c r="C9" s="32">
        <f>Q9</f>
        <v>2.5</v>
      </c>
      <c r="D9" s="32">
        <f>Q10</f>
        <v>2.93</v>
      </c>
      <c r="E9" s="32">
        <f>Q11</f>
        <v>2.0699999999999998</v>
      </c>
      <c r="F9" s="38" t="str">
        <f>IF(C9&gt;10,G4,H4)</f>
        <v>Yes</v>
      </c>
      <c r="K9" s="52" t="s">
        <v>47</v>
      </c>
      <c r="L9" s="50">
        <f>AVERAGE(L5:L8)</f>
        <v>7.5374999999999996</v>
      </c>
      <c r="M9" s="50">
        <f t="shared" ref="M9:T9" si="0">AVERAGE(M5:M8)</f>
        <v>469.75</v>
      </c>
      <c r="N9" s="50">
        <f t="shared" si="0"/>
        <v>2.25</v>
      </c>
      <c r="O9" s="50">
        <f t="shared" si="0"/>
        <v>1.4999999999999999E-2</v>
      </c>
      <c r="P9" s="50">
        <f t="shared" si="0"/>
        <v>6.5250000000000002E-2</v>
      </c>
      <c r="Q9" s="50">
        <f t="shared" si="0"/>
        <v>2.5</v>
      </c>
      <c r="R9" s="50">
        <f t="shared" si="0"/>
        <v>1.6750000000000001E-2</v>
      </c>
      <c r="S9" s="50">
        <f t="shared" si="0"/>
        <v>2</v>
      </c>
      <c r="T9" s="58" t="e">
        <f t="shared" si="0"/>
        <v>#DIV/0!</v>
      </c>
    </row>
    <row r="10" spans="1:20" x14ac:dyDescent="0.25">
      <c r="A10" s="9" t="s">
        <v>3</v>
      </c>
      <c r="B10" s="30" t="s">
        <v>7</v>
      </c>
      <c r="C10" s="32">
        <f>L9</f>
        <v>7.5374999999999996</v>
      </c>
      <c r="D10" s="32">
        <f>L10</f>
        <v>7.71</v>
      </c>
      <c r="E10" s="32">
        <f>L11</f>
        <v>7.39</v>
      </c>
      <c r="F10" s="38" t="str">
        <f>IF(C10&gt;8.5&lt;6.5,G4,H4)</f>
        <v>Yes</v>
      </c>
      <c r="K10" s="52" t="s">
        <v>48</v>
      </c>
      <c r="L10" s="50">
        <f>MAX(L5:L8)</f>
        <v>7.71</v>
      </c>
      <c r="M10" s="50">
        <f t="shared" ref="M10:T10" si="1">MAX(M5:M8)</f>
        <v>523</v>
      </c>
      <c r="N10" s="50">
        <f t="shared" si="1"/>
        <v>4</v>
      </c>
      <c r="O10" s="50">
        <f t="shared" si="1"/>
        <v>1.4999999999999999E-2</v>
      </c>
      <c r="P10" s="50">
        <f t="shared" si="1"/>
        <v>0.20499999999999999</v>
      </c>
      <c r="Q10" s="50">
        <f t="shared" si="1"/>
        <v>2.93</v>
      </c>
      <c r="R10" s="50">
        <f t="shared" si="1"/>
        <v>2.3E-2</v>
      </c>
      <c r="S10" s="50">
        <f t="shared" si="1"/>
        <v>2</v>
      </c>
      <c r="T10" s="58">
        <f t="shared" si="1"/>
        <v>0</v>
      </c>
    </row>
    <row r="11" spans="1:20" ht="16.5" thickBot="1" x14ac:dyDescent="0.3">
      <c r="A11" s="9" t="s">
        <v>6</v>
      </c>
      <c r="B11" s="30">
        <v>0.5</v>
      </c>
      <c r="C11" s="32">
        <f>R9</f>
        <v>1.6750000000000001E-2</v>
      </c>
      <c r="D11" s="32">
        <f>R10</f>
        <v>2.3E-2</v>
      </c>
      <c r="E11" s="32">
        <f>Q8</f>
        <v>2.21</v>
      </c>
      <c r="F11" s="38" t="str">
        <f>IF(C11&gt;0.5,G4,H4)</f>
        <v>Yes</v>
      </c>
      <c r="K11" s="54" t="s">
        <v>49</v>
      </c>
      <c r="L11" s="59">
        <f>MIN(L5:L8)</f>
        <v>7.39</v>
      </c>
      <c r="M11" s="59">
        <f t="shared" ref="M11:T11" si="2">MIN(M5:M8)</f>
        <v>447</v>
      </c>
      <c r="N11" s="59">
        <f t="shared" si="2"/>
        <v>1</v>
      </c>
      <c r="O11" s="59">
        <f t="shared" si="2"/>
        <v>1.4999999999999999E-2</v>
      </c>
      <c r="P11" s="59">
        <f t="shared" si="2"/>
        <v>1.4E-2</v>
      </c>
      <c r="Q11" s="59">
        <f t="shared" si="2"/>
        <v>2.0699999999999998</v>
      </c>
      <c r="R11" s="59">
        <f t="shared" si="2"/>
        <v>1.2999999999999999E-2</v>
      </c>
      <c r="S11" s="59">
        <f t="shared" si="2"/>
        <v>2</v>
      </c>
      <c r="T11" s="60">
        <f t="shared" si="2"/>
        <v>0</v>
      </c>
    </row>
    <row r="12" spans="1:20" ht="16.5" thickBot="1" x14ac:dyDescent="0.3">
      <c r="A12" s="10" t="s">
        <v>4</v>
      </c>
      <c r="B12" s="31">
        <v>10</v>
      </c>
      <c r="C12" s="39">
        <f>N9</f>
        <v>2.25</v>
      </c>
      <c r="D12" s="39">
        <f>N10</f>
        <v>4</v>
      </c>
      <c r="E12" s="39">
        <f>N11</f>
        <v>1</v>
      </c>
      <c r="F12" s="40" t="str">
        <f>IF(C12&gt;10,G4,H4)</f>
        <v>Yes</v>
      </c>
    </row>
    <row r="13" spans="1:20" x14ac:dyDescent="0.25">
      <c r="A13" s="18" t="s">
        <v>23</v>
      </c>
      <c r="B13" s="14"/>
      <c r="C13" s="14"/>
      <c r="D13" s="14"/>
      <c r="E13" s="14"/>
      <c r="F13" s="14"/>
    </row>
    <row r="14" spans="1:20" x14ac:dyDescent="0.25">
      <c r="A14" s="1" t="s">
        <v>14</v>
      </c>
      <c r="B14" s="14"/>
      <c r="C14" s="14"/>
      <c r="D14" s="14"/>
      <c r="E14" s="14"/>
      <c r="F14" s="14"/>
    </row>
    <row r="16" spans="1:20" ht="23.25" x14ac:dyDescent="0.35">
      <c r="A16" s="151" t="s">
        <v>85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</row>
    <row r="17" spans="1:11" ht="23.25" x14ac:dyDescent="0.35">
      <c r="A17" s="151" t="s">
        <v>91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</row>
    <row r="18" spans="1:11" x14ac:dyDescent="0.25">
      <c r="A18" s="79"/>
      <c r="B18" s="79"/>
      <c r="C18" s="79"/>
      <c r="D18" s="80" t="s">
        <v>61</v>
      </c>
      <c r="E18" s="80" t="s">
        <v>62</v>
      </c>
      <c r="F18" s="80" t="s">
        <v>63</v>
      </c>
      <c r="G18" s="80" t="s">
        <v>64</v>
      </c>
      <c r="H18" s="80" t="s">
        <v>65</v>
      </c>
      <c r="I18" s="80" t="s">
        <v>66</v>
      </c>
      <c r="J18" s="80" t="s">
        <v>67</v>
      </c>
      <c r="K18" s="80" t="s">
        <v>109</v>
      </c>
    </row>
    <row r="19" spans="1:11" x14ac:dyDescent="0.25">
      <c r="A19" s="79"/>
      <c r="B19" s="79"/>
      <c r="C19" s="79" t="s">
        <v>68</v>
      </c>
      <c r="D19" s="82">
        <v>42814</v>
      </c>
      <c r="E19" s="82">
        <v>42814</v>
      </c>
      <c r="F19" s="82">
        <v>42814</v>
      </c>
      <c r="G19" s="82">
        <v>42814</v>
      </c>
      <c r="H19" s="82">
        <v>42814</v>
      </c>
      <c r="I19" s="82">
        <v>42814</v>
      </c>
      <c r="J19" s="82">
        <v>42814</v>
      </c>
      <c r="K19" s="82">
        <v>42814</v>
      </c>
    </row>
    <row r="20" spans="1:11" x14ac:dyDescent="0.25">
      <c r="A20" s="79"/>
      <c r="B20" s="79"/>
      <c r="C20" s="79" t="s">
        <v>69</v>
      </c>
      <c r="D20" s="79" t="s">
        <v>70</v>
      </c>
      <c r="E20" s="79" t="s">
        <v>70</v>
      </c>
      <c r="F20" s="79" t="s">
        <v>70</v>
      </c>
      <c r="G20" s="79" t="s">
        <v>70</v>
      </c>
      <c r="H20" s="79" t="s">
        <v>70</v>
      </c>
      <c r="I20" s="79" t="s">
        <v>70</v>
      </c>
      <c r="J20" s="79" t="s">
        <v>70</v>
      </c>
      <c r="K20" s="79" t="s">
        <v>70</v>
      </c>
    </row>
    <row r="21" spans="1:11" x14ac:dyDescent="0.25">
      <c r="A21" s="93" t="s">
        <v>71</v>
      </c>
      <c r="B21" s="79" t="s">
        <v>72</v>
      </c>
      <c r="C21" s="79" t="s">
        <v>73</v>
      </c>
      <c r="D21" s="79" t="s">
        <v>74</v>
      </c>
      <c r="E21" s="79" t="s">
        <v>74</v>
      </c>
      <c r="F21" s="79" t="s">
        <v>74</v>
      </c>
      <c r="G21" s="79" t="s">
        <v>74</v>
      </c>
      <c r="H21" s="79" t="s">
        <v>74</v>
      </c>
      <c r="I21" s="79" t="s">
        <v>74</v>
      </c>
      <c r="J21" s="79" t="s">
        <v>74</v>
      </c>
      <c r="K21" s="79" t="s">
        <v>74</v>
      </c>
    </row>
    <row r="22" spans="1:11" x14ac:dyDescent="0.25">
      <c r="A22" s="93" t="s">
        <v>75</v>
      </c>
      <c r="B22" s="79" t="s">
        <v>76</v>
      </c>
      <c r="C22" s="79">
        <v>5</v>
      </c>
      <c r="D22" s="33">
        <v>41</v>
      </c>
      <c r="E22" s="33">
        <v>42</v>
      </c>
      <c r="F22" s="33">
        <v>46</v>
      </c>
      <c r="G22" s="33">
        <v>43</v>
      </c>
      <c r="H22" s="33">
        <v>44</v>
      </c>
      <c r="I22" s="33">
        <v>76</v>
      </c>
      <c r="J22" s="33">
        <v>140</v>
      </c>
      <c r="K22" s="33">
        <v>210</v>
      </c>
    </row>
    <row r="23" spans="1:11" x14ac:dyDescent="0.25">
      <c r="A23" s="93" t="s">
        <v>81</v>
      </c>
      <c r="B23" s="79" t="s">
        <v>76</v>
      </c>
      <c r="C23" s="79">
        <v>0.05</v>
      </c>
      <c r="D23" s="33">
        <v>0.5</v>
      </c>
      <c r="E23" s="33">
        <v>0.48</v>
      </c>
      <c r="F23" s="33">
        <v>0.49</v>
      </c>
      <c r="G23" s="33">
        <v>0.47</v>
      </c>
      <c r="H23" s="33">
        <v>0.46</v>
      </c>
      <c r="I23" s="33">
        <v>3.1</v>
      </c>
      <c r="J23" s="33">
        <v>0.64</v>
      </c>
      <c r="K23" s="33">
        <v>0.49</v>
      </c>
    </row>
    <row r="24" spans="1:11" x14ac:dyDescent="0.25">
      <c r="A24" s="93" t="s">
        <v>82</v>
      </c>
      <c r="B24" s="79" t="s">
        <v>76</v>
      </c>
      <c r="C24" s="79">
        <v>0.01</v>
      </c>
      <c r="D24" s="33" t="s">
        <v>92</v>
      </c>
      <c r="E24" s="33" t="s">
        <v>92</v>
      </c>
      <c r="F24" s="33" t="s">
        <v>92</v>
      </c>
      <c r="G24" s="33" t="s">
        <v>92</v>
      </c>
      <c r="H24" s="33" t="s">
        <v>92</v>
      </c>
      <c r="I24" s="33" t="s">
        <v>92</v>
      </c>
      <c r="J24" s="33">
        <v>0.06</v>
      </c>
      <c r="K24" s="33" t="s">
        <v>92</v>
      </c>
    </row>
    <row r="25" spans="1:11" x14ac:dyDescent="0.25">
      <c r="A25" s="93" t="s">
        <v>0</v>
      </c>
      <c r="B25" s="79" t="s">
        <v>76</v>
      </c>
      <c r="C25" s="79">
        <v>5</v>
      </c>
      <c r="D25" s="33" t="s">
        <v>78</v>
      </c>
      <c r="E25" s="33" t="s">
        <v>78</v>
      </c>
      <c r="F25" s="33" t="s">
        <v>78</v>
      </c>
      <c r="G25" s="33" t="s">
        <v>78</v>
      </c>
      <c r="H25" s="33" t="s">
        <v>78</v>
      </c>
      <c r="I25" s="33" t="s">
        <v>78</v>
      </c>
      <c r="J25" s="33" t="s">
        <v>78</v>
      </c>
      <c r="K25" s="33" t="s">
        <v>78</v>
      </c>
    </row>
    <row r="26" spans="1:11" x14ac:dyDescent="0.25">
      <c r="A26" s="93" t="s">
        <v>4</v>
      </c>
      <c r="B26" s="79" t="s">
        <v>76</v>
      </c>
      <c r="C26" s="79">
        <v>5</v>
      </c>
      <c r="D26" s="33" t="s">
        <v>78</v>
      </c>
      <c r="E26" s="33" t="s">
        <v>78</v>
      </c>
      <c r="F26" s="33" t="s">
        <v>78</v>
      </c>
      <c r="G26" s="33" t="s">
        <v>78</v>
      </c>
      <c r="H26" s="33" t="s">
        <v>78</v>
      </c>
      <c r="I26" s="33" t="s">
        <v>78</v>
      </c>
      <c r="J26" s="33" t="s">
        <v>78</v>
      </c>
      <c r="K26" s="33" t="s">
        <v>78</v>
      </c>
    </row>
    <row r="27" spans="1:11" x14ac:dyDescent="0.25">
      <c r="A27" s="93" t="s">
        <v>83</v>
      </c>
      <c r="B27" s="79" t="s">
        <v>76</v>
      </c>
      <c r="C27" s="79">
        <v>10</v>
      </c>
      <c r="D27" s="33">
        <v>89</v>
      </c>
      <c r="E27" s="33">
        <v>63</v>
      </c>
      <c r="F27" s="33">
        <v>96</v>
      </c>
      <c r="G27" s="33">
        <v>71</v>
      </c>
      <c r="H27" s="33">
        <v>88</v>
      </c>
      <c r="I27" s="33">
        <v>470</v>
      </c>
      <c r="J27" s="33">
        <v>530</v>
      </c>
      <c r="K27" s="33">
        <v>560</v>
      </c>
    </row>
    <row r="28" spans="1:11" x14ac:dyDescent="0.25">
      <c r="A28" s="93" t="s">
        <v>84</v>
      </c>
      <c r="B28" s="79" t="s">
        <v>76</v>
      </c>
      <c r="C28" s="79">
        <v>0.1</v>
      </c>
      <c r="D28" s="33" t="s">
        <v>37</v>
      </c>
      <c r="E28" s="33" t="s">
        <v>37</v>
      </c>
      <c r="F28" s="33" t="s">
        <v>37</v>
      </c>
      <c r="G28" s="33" t="s">
        <v>37</v>
      </c>
      <c r="H28" s="33" t="s">
        <v>37</v>
      </c>
      <c r="I28" s="33" t="s">
        <v>37</v>
      </c>
      <c r="J28" s="33" t="s">
        <v>37</v>
      </c>
      <c r="K28" s="33" t="s">
        <v>37</v>
      </c>
    </row>
    <row r="29" spans="1:11" x14ac:dyDescent="0.25">
      <c r="A29" s="93" t="s">
        <v>79</v>
      </c>
      <c r="B29" s="79" t="s">
        <v>76</v>
      </c>
      <c r="C29" s="79">
        <v>5</v>
      </c>
      <c r="D29" s="33" t="s">
        <v>10</v>
      </c>
      <c r="E29" s="33" t="s">
        <v>10</v>
      </c>
      <c r="F29" s="33" t="s">
        <v>10</v>
      </c>
      <c r="G29" s="33" t="s">
        <v>10</v>
      </c>
      <c r="H29" s="33" t="s">
        <v>10</v>
      </c>
      <c r="I29" s="33" t="s">
        <v>10</v>
      </c>
      <c r="J29" s="33" t="s">
        <v>10</v>
      </c>
      <c r="K29" s="33">
        <v>3</v>
      </c>
    </row>
    <row r="30" spans="1:11" x14ac:dyDescent="0.25">
      <c r="A30" s="93" t="s">
        <v>38</v>
      </c>
      <c r="B30" s="79" t="s">
        <v>80</v>
      </c>
      <c r="C30" s="79">
        <v>0</v>
      </c>
      <c r="D30" s="33">
        <v>7.5</v>
      </c>
      <c r="E30" s="33">
        <v>7.5</v>
      </c>
      <c r="F30" s="33">
        <v>7.7</v>
      </c>
      <c r="G30" s="33">
        <v>7.7</v>
      </c>
      <c r="H30" s="33">
        <v>7.6</v>
      </c>
      <c r="I30" s="33">
        <v>7.4</v>
      </c>
      <c r="J30" s="33">
        <v>7.5</v>
      </c>
      <c r="K30" s="33">
        <v>8</v>
      </c>
    </row>
    <row r="31" spans="1:11" ht="16.5" thickBot="1" x14ac:dyDescent="0.3">
      <c r="A31" s="117" t="s">
        <v>15</v>
      </c>
      <c r="B31" s="95" t="s">
        <v>76</v>
      </c>
      <c r="C31" s="95">
        <v>0.01</v>
      </c>
      <c r="D31" s="96">
        <v>0.02</v>
      </c>
      <c r="E31" s="96">
        <v>0.02</v>
      </c>
      <c r="F31" s="96">
        <v>0.02</v>
      </c>
      <c r="G31" s="96">
        <v>0.02</v>
      </c>
      <c r="H31" s="96">
        <v>0.02</v>
      </c>
      <c r="I31" s="96">
        <v>0.37</v>
      </c>
      <c r="J31" s="96">
        <v>0.02</v>
      </c>
      <c r="K31" s="96">
        <v>0.01</v>
      </c>
    </row>
    <row r="32" spans="1:11" x14ac:dyDescent="0.25">
      <c r="A32" s="106" t="s">
        <v>108</v>
      </c>
      <c r="B32" s="107" t="s">
        <v>96</v>
      </c>
      <c r="C32" s="107">
        <v>1</v>
      </c>
      <c r="D32" s="108">
        <v>60</v>
      </c>
      <c r="E32" s="108">
        <v>64</v>
      </c>
      <c r="F32" s="108">
        <v>70</v>
      </c>
      <c r="G32" s="108">
        <v>99</v>
      </c>
      <c r="H32" s="108">
        <v>58</v>
      </c>
      <c r="I32" s="108">
        <v>160</v>
      </c>
      <c r="J32" s="108">
        <v>1300</v>
      </c>
      <c r="K32" s="109">
        <v>1000</v>
      </c>
    </row>
    <row r="33" spans="1:11" x14ac:dyDescent="0.25">
      <c r="A33" s="84" t="s">
        <v>94</v>
      </c>
      <c r="B33" s="79" t="s">
        <v>96</v>
      </c>
      <c r="C33" s="79">
        <v>1</v>
      </c>
      <c r="D33" s="33">
        <v>60</v>
      </c>
      <c r="E33" s="33">
        <v>64</v>
      </c>
      <c r="F33" s="33">
        <v>70</v>
      </c>
      <c r="G33" s="33">
        <v>99</v>
      </c>
      <c r="H33" s="33">
        <v>58</v>
      </c>
      <c r="I33" s="33">
        <v>160</v>
      </c>
      <c r="J33" s="33">
        <v>1300</v>
      </c>
      <c r="K33" s="38">
        <v>1000</v>
      </c>
    </row>
    <row r="34" spans="1:11" x14ac:dyDescent="0.25">
      <c r="A34" s="94" t="s">
        <v>95</v>
      </c>
      <c r="B34" s="95" t="s">
        <v>96</v>
      </c>
      <c r="C34" s="95">
        <v>1</v>
      </c>
      <c r="D34" s="96">
        <v>16</v>
      </c>
      <c r="E34" s="96">
        <v>20</v>
      </c>
      <c r="F34" s="96">
        <v>120</v>
      </c>
      <c r="G34" s="96">
        <v>76</v>
      </c>
      <c r="H34" s="96">
        <v>37</v>
      </c>
      <c r="I34" s="96">
        <v>400</v>
      </c>
      <c r="J34" s="96">
        <v>800</v>
      </c>
      <c r="K34" s="97">
        <v>1000</v>
      </c>
    </row>
    <row r="35" spans="1:11" ht="16.5" thickBot="1" x14ac:dyDescent="0.3">
      <c r="A35" s="85" t="s">
        <v>106</v>
      </c>
      <c r="B35" s="86" t="s">
        <v>97</v>
      </c>
      <c r="C35" s="86" t="s">
        <v>98</v>
      </c>
      <c r="D35" s="87">
        <v>4590</v>
      </c>
      <c r="E35" s="87">
        <v>30601</v>
      </c>
      <c r="F35" s="87">
        <v>13205</v>
      </c>
      <c r="G35" s="87">
        <v>6949</v>
      </c>
      <c r="H35" s="87">
        <v>9515</v>
      </c>
      <c r="I35" s="87">
        <v>214</v>
      </c>
      <c r="J35" s="87">
        <v>835</v>
      </c>
      <c r="K35" s="40">
        <v>131</v>
      </c>
    </row>
  </sheetData>
  <sheetProtection algorithmName="SHA-512" hashValue="KmnoQBXDVaKHZSpw3oRXQDp/ZlK5PNS5R50zadvnJhQYTfJKfSeiQis+W7BXjuQW2yUd4I9WL8XxwSMqRNq3TA==" saltValue="YXo7XH852OyWZEe/+93AmA==" spinCount="100000" sheet="1" objects="1" scenarios="1" selectLockedCells="1" selectUnlockedCells="1"/>
  <mergeCells count="4">
    <mergeCell ref="A2:F2"/>
    <mergeCell ref="A3:F3"/>
    <mergeCell ref="A16:K16"/>
    <mergeCell ref="A17:K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L11" sqref="L11"/>
    </sheetView>
  </sheetViews>
  <sheetFormatPr defaultRowHeight="15.75" x14ac:dyDescent="0.25"/>
  <cols>
    <col min="1" max="1" width="16.625" customWidth="1"/>
    <col min="2" max="2" width="11.125" customWidth="1"/>
    <col min="3" max="3" width="11.625" customWidth="1"/>
    <col min="4" max="4" width="10.375" bestFit="1" customWidth="1"/>
    <col min="5" max="6" width="10.25" customWidth="1"/>
    <col min="11" max="12" width="20.25" bestFit="1" customWidth="1"/>
  </cols>
  <sheetData>
    <row r="1" spans="1:20" ht="16.5" thickBot="1" x14ac:dyDescent="0.3"/>
    <row r="2" spans="1:20" ht="18.75" x14ac:dyDescent="0.25">
      <c r="A2" s="152" t="s">
        <v>22</v>
      </c>
      <c r="B2" s="153"/>
      <c r="C2" s="153"/>
      <c r="D2" s="153"/>
      <c r="E2" s="153"/>
      <c r="F2" s="154"/>
    </row>
    <row r="3" spans="1:20" ht="19.5" thickBot="1" x14ac:dyDescent="0.3">
      <c r="A3" s="155" t="s">
        <v>56</v>
      </c>
      <c r="B3" s="156"/>
      <c r="C3" s="156"/>
      <c r="D3" s="156"/>
      <c r="E3" s="156"/>
      <c r="F3" s="157"/>
    </row>
    <row r="4" spans="1:20" ht="47.25" customHeight="1" thickBot="1" x14ac:dyDescent="0.35">
      <c r="A4" s="16" t="s">
        <v>8</v>
      </c>
      <c r="B4" s="28" t="s">
        <v>16</v>
      </c>
      <c r="C4" s="28" t="s">
        <v>21</v>
      </c>
      <c r="D4" s="28" t="s">
        <v>18</v>
      </c>
      <c r="E4" s="28" t="s">
        <v>19</v>
      </c>
      <c r="F4" s="37" t="s">
        <v>12</v>
      </c>
      <c r="G4" s="42" t="s">
        <v>57</v>
      </c>
      <c r="H4" s="41" t="s">
        <v>58</v>
      </c>
      <c r="K4" s="61"/>
      <c r="L4" s="62" t="s">
        <v>38</v>
      </c>
      <c r="M4" s="62" t="s">
        <v>39</v>
      </c>
      <c r="N4" s="62" t="s">
        <v>40</v>
      </c>
      <c r="O4" s="62" t="s">
        <v>41</v>
      </c>
      <c r="P4" s="62" t="s">
        <v>42</v>
      </c>
      <c r="Q4" s="62" t="s">
        <v>43</v>
      </c>
      <c r="R4" s="62" t="s">
        <v>44</v>
      </c>
      <c r="S4" s="62" t="s">
        <v>45</v>
      </c>
      <c r="T4" s="63" t="s">
        <v>46</v>
      </c>
    </row>
    <row r="5" spans="1:20" x14ac:dyDescent="0.25">
      <c r="A5" s="8" t="s">
        <v>0</v>
      </c>
      <c r="B5" s="30">
        <v>10</v>
      </c>
      <c r="C5" s="32">
        <v>0</v>
      </c>
      <c r="D5" s="32" t="s">
        <v>10</v>
      </c>
      <c r="E5" s="32" t="s">
        <v>10</v>
      </c>
      <c r="F5" s="38" t="str">
        <f>IF(C5&gt;10,G4,H4)</f>
        <v>Yes</v>
      </c>
      <c r="K5" s="64">
        <v>42767</v>
      </c>
      <c r="L5" s="48">
        <v>7.71</v>
      </c>
      <c r="M5" s="48">
        <v>470</v>
      </c>
      <c r="N5" s="48">
        <v>1</v>
      </c>
      <c r="O5" s="48" t="s">
        <v>11</v>
      </c>
      <c r="P5" s="48">
        <v>1.4E-2</v>
      </c>
      <c r="Q5" s="48">
        <v>2.62</v>
      </c>
      <c r="R5" s="48">
        <v>0.154</v>
      </c>
      <c r="S5" s="48" t="s">
        <v>10</v>
      </c>
      <c r="T5" s="65" t="s">
        <v>9</v>
      </c>
    </row>
    <row r="6" spans="1:20" x14ac:dyDescent="0.25">
      <c r="A6" s="9" t="s">
        <v>1</v>
      </c>
      <c r="B6" s="30">
        <v>0.1</v>
      </c>
      <c r="C6" s="32">
        <v>0</v>
      </c>
      <c r="D6" s="33" t="s">
        <v>11</v>
      </c>
      <c r="E6" s="33" t="s">
        <v>11</v>
      </c>
      <c r="F6" s="38" t="str">
        <f>IF(C6&gt;0.1,G4,H4)</f>
        <v>Yes</v>
      </c>
      <c r="K6" s="64">
        <v>42773</v>
      </c>
      <c r="L6" s="48">
        <v>7.59</v>
      </c>
      <c r="M6" s="48">
        <v>453</v>
      </c>
      <c r="N6" s="48">
        <v>3</v>
      </c>
      <c r="O6" s="48" t="s">
        <v>11</v>
      </c>
      <c r="P6" s="48">
        <v>0.315</v>
      </c>
      <c r="Q6" s="48">
        <v>3.24</v>
      </c>
      <c r="R6" s="48">
        <v>5.5E-2</v>
      </c>
      <c r="S6" s="48" t="s">
        <v>10</v>
      </c>
      <c r="T6" s="65" t="s">
        <v>9</v>
      </c>
    </row>
    <row r="7" spans="1:20" x14ac:dyDescent="0.25">
      <c r="A7" s="9" t="s">
        <v>2</v>
      </c>
      <c r="B7" s="30">
        <v>150</v>
      </c>
      <c r="C7" s="32">
        <v>0</v>
      </c>
      <c r="D7" s="34" t="s">
        <v>9</v>
      </c>
      <c r="E7" s="34" t="s">
        <v>9</v>
      </c>
      <c r="F7" s="38" t="str">
        <f>IF(C7&gt;150,G4,H4)</f>
        <v>Yes</v>
      </c>
      <c r="K7" s="64">
        <v>42780</v>
      </c>
      <c r="L7" s="48">
        <v>7.52</v>
      </c>
      <c r="M7" s="48">
        <v>452</v>
      </c>
      <c r="N7" s="48">
        <v>2</v>
      </c>
      <c r="O7" s="48" t="s">
        <v>11</v>
      </c>
      <c r="P7" s="48">
        <v>0.33700000000000002</v>
      </c>
      <c r="Q7" s="48">
        <v>3.09</v>
      </c>
      <c r="R7" s="48">
        <v>3.1E-2</v>
      </c>
      <c r="S7" s="48" t="s">
        <v>10</v>
      </c>
      <c r="T7" s="65" t="s">
        <v>9</v>
      </c>
    </row>
    <row r="8" spans="1:20" x14ac:dyDescent="0.25">
      <c r="A8" s="17" t="s">
        <v>15</v>
      </c>
      <c r="B8" s="30">
        <v>2</v>
      </c>
      <c r="C8" s="32">
        <f>P10</f>
        <v>0.47619999999999996</v>
      </c>
      <c r="D8" s="35">
        <f>P11</f>
        <v>1.69</v>
      </c>
      <c r="E8" s="35">
        <f>P12</f>
        <v>1.4E-2</v>
      </c>
      <c r="F8" s="38" t="str">
        <f>IF(C8&gt;2,G4,H4)</f>
        <v>Yes</v>
      </c>
      <c r="K8" s="64">
        <v>42787</v>
      </c>
      <c r="L8" s="48">
        <v>7.66</v>
      </c>
      <c r="M8" s="48">
        <v>504</v>
      </c>
      <c r="N8" s="48">
        <v>2</v>
      </c>
      <c r="O8" s="48" t="s">
        <v>11</v>
      </c>
      <c r="P8" s="48">
        <v>1.69</v>
      </c>
      <c r="Q8" s="48">
        <v>3.64</v>
      </c>
      <c r="R8" s="48">
        <v>5.6000000000000001E-2</v>
      </c>
      <c r="S8" s="48" t="s">
        <v>10</v>
      </c>
      <c r="T8" s="65" t="s">
        <v>9</v>
      </c>
    </row>
    <row r="9" spans="1:20" x14ac:dyDescent="0.25">
      <c r="A9" s="9" t="s">
        <v>5</v>
      </c>
      <c r="B9" s="30">
        <v>10</v>
      </c>
      <c r="C9" s="32">
        <f>Q10</f>
        <v>3.1059999999999999</v>
      </c>
      <c r="D9" s="32">
        <f>Q11</f>
        <v>3.64</v>
      </c>
      <c r="E9" s="32">
        <f>Q12</f>
        <v>2.62</v>
      </c>
      <c r="F9" s="38" t="str">
        <f>IF(C9&gt;10,G4,H4)</f>
        <v>Yes</v>
      </c>
      <c r="K9" s="64">
        <v>42794</v>
      </c>
      <c r="L9" s="48">
        <v>7.37</v>
      </c>
      <c r="M9" s="48">
        <v>488</v>
      </c>
      <c r="N9" s="48">
        <v>1</v>
      </c>
      <c r="O9" s="48" t="s">
        <v>11</v>
      </c>
      <c r="P9" s="48">
        <v>2.5000000000000001E-2</v>
      </c>
      <c r="Q9" s="48">
        <v>2.94</v>
      </c>
      <c r="R9" s="48">
        <v>3.3000000000000002E-2</v>
      </c>
      <c r="S9" s="48" t="s">
        <v>10</v>
      </c>
      <c r="T9" s="65" t="s">
        <v>9</v>
      </c>
    </row>
    <row r="10" spans="1:20" x14ac:dyDescent="0.25">
      <c r="A10" s="9" t="s">
        <v>3</v>
      </c>
      <c r="B10" s="30" t="s">
        <v>7</v>
      </c>
      <c r="C10" s="32">
        <f>L10</f>
        <v>7.57</v>
      </c>
      <c r="D10" s="32">
        <f>L11</f>
        <v>7.71</v>
      </c>
      <c r="E10" s="32">
        <f>L12</f>
        <v>7.37</v>
      </c>
      <c r="F10" s="38" t="str">
        <f>IF(C10&gt;8.5&lt;6.5,G4,H4)</f>
        <v>Yes</v>
      </c>
      <c r="K10" s="52" t="s">
        <v>47</v>
      </c>
      <c r="L10" s="36">
        <f>AVERAGE(L5:L9)</f>
        <v>7.57</v>
      </c>
      <c r="M10" s="36">
        <f t="shared" ref="M10:T10" si="0">AVERAGE(M5:M9)</f>
        <v>473.4</v>
      </c>
      <c r="N10" s="36">
        <f t="shared" si="0"/>
        <v>1.8</v>
      </c>
      <c r="O10" s="36" t="e">
        <f t="shared" si="0"/>
        <v>#DIV/0!</v>
      </c>
      <c r="P10" s="36">
        <f t="shared" si="0"/>
        <v>0.47619999999999996</v>
      </c>
      <c r="Q10" s="36">
        <f t="shared" si="0"/>
        <v>3.1059999999999999</v>
      </c>
      <c r="R10" s="36">
        <f t="shared" si="0"/>
        <v>6.5799999999999997E-2</v>
      </c>
      <c r="S10" s="36" t="e">
        <f t="shared" si="0"/>
        <v>#DIV/0!</v>
      </c>
      <c r="T10" s="66" t="e">
        <f t="shared" si="0"/>
        <v>#DIV/0!</v>
      </c>
    </row>
    <row r="11" spans="1:20" x14ac:dyDescent="0.25">
      <c r="A11" s="9" t="s">
        <v>6</v>
      </c>
      <c r="B11" s="30">
        <v>0.5</v>
      </c>
      <c r="C11" s="32">
        <f>R10</f>
        <v>6.5799999999999997E-2</v>
      </c>
      <c r="D11" s="32">
        <f>R11</f>
        <v>0.154</v>
      </c>
      <c r="E11" s="32">
        <f>R12</f>
        <v>3.1E-2</v>
      </c>
      <c r="F11" s="38" t="str">
        <f>IF(C11&gt;0.5,G4,H4)</f>
        <v>Yes</v>
      </c>
      <c r="K11" s="52" t="s">
        <v>48</v>
      </c>
      <c r="L11" s="36">
        <f>MAX(L5:L9)</f>
        <v>7.71</v>
      </c>
      <c r="M11" s="36">
        <f t="shared" ref="M11:T11" si="1">MAX(M5:M9)</f>
        <v>504</v>
      </c>
      <c r="N11" s="36">
        <f t="shared" si="1"/>
        <v>3</v>
      </c>
      <c r="O11" s="36">
        <f t="shared" si="1"/>
        <v>0</v>
      </c>
      <c r="P11" s="36">
        <f t="shared" si="1"/>
        <v>1.69</v>
      </c>
      <c r="Q11" s="36">
        <f t="shared" si="1"/>
        <v>3.64</v>
      </c>
      <c r="R11" s="36">
        <f t="shared" si="1"/>
        <v>0.154</v>
      </c>
      <c r="S11" s="36">
        <f t="shared" si="1"/>
        <v>0</v>
      </c>
      <c r="T11" s="66">
        <f t="shared" si="1"/>
        <v>0</v>
      </c>
    </row>
    <row r="12" spans="1:20" ht="16.5" thickBot="1" x14ac:dyDescent="0.3">
      <c r="A12" s="10" t="s">
        <v>4</v>
      </c>
      <c r="B12" s="31">
        <v>10</v>
      </c>
      <c r="C12" s="39">
        <f>N10</f>
        <v>1.8</v>
      </c>
      <c r="D12" s="39">
        <f>N11</f>
        <v>3</v>
      </c>
      <c r="E12" s="39">
        <f>N12</f>
        <v>1</v>
      </c>
      <c r="F12" s="40" t="str">
        <f>IF(C12&gt;10,G4,H4)</f>
        <v>Yes</v>
      </c>
      <c r="K12" s="54" t="s">
        <v>49</v>
      </c>
      <c r="L12" s="67">
        <f>MIN(L5:L9)</f>
        <v>7.37</v>
      </c>
      <c r="M12" s="67">
        <f t="shared" ref="M12:T12" si="2">MIN(M5:M9)</f>
        <v>452</v>
      </c>
      <c r="N12" s="67">
        <f t="shared" si="2"/>
        <v>1</v>
      </c>
      <c r="O12" s="67">
        <f t="shared" si="2"/>
        <v>0</v>
      </c>
      <c r="P12" s="67">
        <f t="shared" si="2"/>
        <v>1.4E-2</v>
      </c>
      <c r="Q12" s="67">
        <f t="shared" si="2"/>
        <v>2.62</v>
      </c>
      <c r="R12" s="67">
        <f t="shared" si="2"/>
        <v>3.1E-2</v>
      </c>
      <c r="S12" s="67">
        <f t="shared" si="2"/>
        <v>0</v>
      </c>
      <c r="T12" s="68">
        <f t="shared" si="2"/>
        <v>0</v>
      </c>
    </row>
    <row r="13" spans="1:20" x14ac:dyDescent="0.25">
      <c r="A13" s="18" t="s">
        <v>23</v>
      </c>
      <c r="B13" s="14"/>
      <c r="C13" s="14"/>
      <c r="D13" s="14"/>
      <c r="E13" s="14"/>
      <c r="F13" s="14"/>
    </row>
    <row r="14" spans="1:20" x14ac:dyDescent="0.25">
      <c r="A14" s="1" t="s">
        <v>14</v>
      </c>
      <c r="B14" s="14"/>
      <c r="C14" s="14"/>
      <c r="D14" s="14"/>
      <c r="E14" s="14"/>
      <c r="F14" s="14"/>
    </row>
    <row r="16" spans="1:20" ht="16.5" thickBot="1" x14ac:dyDescent="0.3"/>
    <row r="17" spans="1:10" ht="15.75" customHeight="1" x14ac:dyDescent="0.35">
      <c r="A17" s="145" t="s">
        <v>85</v>
      </c>
      <c r="B17" s="146"/>
      <c r="C17" s="146"/>
      <c r="D17" s="146"/>
      <c r="E17" s="146"/>
      <c r="F17" s="146"/>
      <c r="G17" s="146"/>
      <c r="H17" s="146"/>
      <c r="I17" s="146"/>
      <c r="J17" s="147"/>
    </row>
    <row r="18" spans="1:10" ht="15.75" customHeight="1" x14ac:dyDescent="0.35">
      <c r="A18" s="148" t="s">
        <v>90</v>
      </c>
      <c r="B18" s="149"/>
      <c r="C18" s="149"/>
      <c r="D18" s="149"/>
      <c r="E18" s="149"/>
      <c r="F18" s="149"/>
      <c r="G18" s="149"/>
      <c r="H18" s="149"/>
      <c r="I18" s="149"/>
      <c r="J18" s="150"/>
    </row>
    <row r="19" spans="1:10" x14ac:dyDescent="0.25">
      <c r="A19" s="78"/>
      <c r="B19" s="79"/>
      <c r="C19" s="79"/>
      <c r="D19" s="80" t="s">
        <v>61</v>
      </c>
      <c r="E19" s="80" t="s">
        <v>62</v>
      </c>
      <c r="F19" s="80" t="s">
        <v>63</v>
      </c>
      <c r="G19" s="80" t="s">
        <v>64</v>
      </c>
      <c r="H19" s="80" t="s">
        <v>65</v>
      </c>
      <c r="I19" s="80" t="s">
        <v>66</v>
      </c>
      <c r="J19" s="81" t="s">
        <v>67</v>
      </c>
    </row>
    <row r="20" spans="1:10" x14ac:dyDescent="0.25">
      <c r="A20" s="78"/>
      <c r="B20" s="79"/>
      <c r="C20" s="79" t="s">
        <v>68</v>
      </c>
      <c r="D20" s="82"/>
      <c r="E20" s="82"/>
      <c r="F20" s="82"/>
      <c r="G20" s="82"/>
      <c r="H20" s="82"/>
      <c r="I20" s="82"/>
      <c r="J20" s="83"/>
    </row>
    <row r="21" spans="1:10" x14ac:dyDescent="0.25">
      <c r="A21" s="78"/>
      <c r="B21" s="79"/>
      <c r="C21" s="79" t="s">
        <v>69</v>
      </c>
      <c r="D21" s="79" t="s">
        <v>70</v>
      </c>
      <c r="E21" s="79" t="s">
        <v>70</v>
      </c>
      <c r="F21" s="79" t="s">
        <v>70</v>
      </c>
      <c r="G21" s="79" t="s">
        <v>70</v>
      </c>
      <c r="H21" s="79" t="s">
        <v>70</v>
      </c>
      <c r="I21" s="79" t="s">
        <v>70</v>
      </c>
      <c r="J21" s="88" t="s">
        <v>70</v>
      </c>
    </row>
    <row r="22" spans="1:10" x14ac:dyDescent="0.25">
      <c r="A22" s="84" t="s">
        <v>71</v>
      </c>
      <c r="B22" s="79" t="s">
        <v>72</v>
      </c>
      <c r="C22" s="79" t="s">
        <v>73</v>
      </c>
      <c r="D22" s="79" t="s">
        <v>74</v>
      </c>
      <c r="E22" s="79" t="s">
        <v>74</v>
      </c>
      <c r="F22" s="79" t="s">
        <v>74</v>
      </c>
      <c r="G22" s="79" t="s">
        <v>74</v>
      </c>
      <c r="H22" s="79" t="s">
        <v>74</v>
      </c>
      <c r="I22" s="79" t="s">
        <v>74</v>
      </c>
      <c r="J22" s="88" t="s">
        <v>74</v>
      </c>
    </row>
    <row r="23" spans="1:10" x14ac:dyDescent="0.25">
      <c r="A23" s="84" t="s">
        <v>75</v>
      </c>
      <c r="B23" s="79" t="s">
        <v>76</v>
      </c>
      <c r="C23" s="79">
        <v>5</v>
      </c>
      <c r="D23" s="33">
        <v>45</v>
      </c>
      <c r="E23" s="33"/>
      <c r="F23" s="33">
        <v>47</v>
      </c>
      <c r="G23" s="33">
        <v>43</v>
      </c>
      <c r="H23" s="33">
        <v>43</v>
      </c>
      <c r="I23" s="33">
        <v>140</v>
      </c>
      <c r="J23" s="38"/>
    </row>
    <row r="24" spans="1:10" x14ac:dyDescent="0.25">
      <c r="A24" s="84" t="s">
        <v>81</v>
      </c>
      <c r="B24" s="79" t="s">
        <v>76</v>
      </c>
      <c r="C24" s="79">
        <v>0.05</v>
      </c>
      <c r="D24" s="33">
        <v>0.49</v>
      </c>
      <c r="E24" s="33"/>
      <c r="F24" s="33">
        <v>0.83</v>
      </c>
      <c r="G24" s="33">
        <v>0.4</v>
      </c>
      <c r="H24" s="33">
        <v>0.42</v>
      </c>
      <c r="I24" s="33">
        <v>2</v>
      </c>
      <c r="J24" s="38"/>
    </row>
    <row r="25" spans="1:10" x14ac:dyDescent="0.25">
      <c r="A25" s="84" t="s">
        <v>82</v>
      </c>
      <c r="B25" s="79" t="s">
        <v>76</v>
      </c>
      <c r="C25" s="79">
        <v>0.01</v>
      </c>
      <c r="D25" s="33" t="s">
        <v>77</v>
      </c>
      <c r="E25" s="33"/>
      <c r="F25" s="33" t="s">
        <v>77</v>
      </c>
      <c r="G25" s="33" t="s">
        <v>77</v>
      </c>
      <c r="H25" s="33" t="s">
        <v>77</v>
      </c>
      <c r="I25" s="33" t="s">
        <v>77</v>
      </c>
      <c r="J25" s="38"/>
    </row>
    <row r="26" spans="1:10" x14ac:dyDescent="0.25">
      <c r="A26" s="84" t="s">
        <v>0</v>
      </c>
      <c r="B26" s="79" t="s">
        <v>76</v>
      </c>
      <c r="C26" s="79">
        <v>5</v>
      </c>
      <c r="D26" s="33" t="s">
        <v>78</v>
      </c>
      <c r="E26" s="33"/>
      <c r="F26" s="33" t="s">
        <v>78</v>
      </c>
      <c r="G26" s="33" t="s">
        <v>78</v>
      </c>
      <c r="H26" s="33" t="s">
        <v>78</v>
      </c>
      <c r="I26" s="33" t="s">
        <v>78</v>
      </c>
      <c r="J26" s="38"/>
    </row>
    <row r="27" spans="1:10" x14ac:dyDescent="0.25">
      <c r="A27" s="84" t="s">
        <v>4</v>
      </c>
      <c r="B27" s="79" t="s">
        <v>76</v>
      </c>
      <c r="C27" s="79">
        <v>5</v>
      </c>
      <c r="D27" s="33" t="s">
        <v>78</v>
      </c>
      <c r="E27" s="33"/>
      <c r="F27" s="33" t="s">
        <v>78</v>
      </c>
      <c r="G27" s="33" t="s">
        <v>78</v>
      </c>
      <c r="H27" s="33">
        <v>11</v>
      </c>
      <c r="I27" s="33">
        <v>24</v>
      </c>
      <c r="J27" s="38"/>
    </row>
    <row r="28" spans="1:10" x14ac:dyDescent="0.25">
      <c r="A28" s="84" t="s">
        <v>83</v>
      </c>
      <c r="B28" s="79" t="s">
        <v>76</v>
      </c>
      <c r="C28" s="79">
        <v>10</v>
      </c>
      <c r="D28" s="33">
        <v>97</v>
      </c>
      <c r="E28" s="33"/>
      <c r="F28" s="33">
        <v>94</v>
      </c>
      <c r="G28" s="33">
        <v>93</v>
      </c>
      <c r="H28" s="33">
        <v>88</v>
      </c>
      <c r="I28" s="33">
        <v>520</v>
      </c>
      <c r="J28" s="38"/>
    </row>
    <row r="29" spans="1:10" x14ac:dyDescent="0.25">
      <c r="A29" s="84" t="s">
        <v>84</v>
      </c>
      <c r="B29" s="79" t="s">
        <v>76</v>
      </c>
      <c r="C29" s="79">
        <v>0.1</v>
      </c>
      <c r="D29" s="33" t="s">
        <v>37</v>
      </c>
      <c r="E29" s="33"/>
      <c r="F29" s="33" t="s">
        <v>37</v>
      </c>
      <c r="G29" s="33" t="s">
        <v>37</v>
      </c>
      <c r="H29" s="33" t="s">
        <v>37</v>
      </c>
      <c r="I29" s="33" t="s">
        <v>37</v>
      </c>
      <c r="J29" s="38"/>
    </row>
    <row r="30" spans="1:10" x14ac:dyDescent="0.25">
      <c r="A30" s="84" t="s">
        <v>79</v>
      </c>
      <c r="B30" s="79" t="s">
        <v>76</v>
      </c>
      <c r="C30" s="79">
        <v>5</v>
      </c>
      <c r="D30" s="33" t="s">
        <v>78</v>
      </c>
      <c r="E30" s="33"/>
      <c r="F30" s="33" t="s">
        <v>78</v>
      </c>
      <c r="G30" s="33" t="s">
        <v>78</v>
      </c>
      <c r="H30" s="33" t="s">
        <v>78</v>
      </c>
      <c r="I30" s="33" t="s">
        <v>78</v>
      </c>
      <c r="J30" s="38"/>
    </row>
    <row r="31" spans="1:10" x14ac:dyDescent="0.25">
      <c r="A31" s="84" t="s">
        <v>38</v>
      </c>
      <c r="B31" s="79" t="s">
        <v>80</v>
      </c>
      <c r="C31" s="79">
        <v>0</v>
      </c>
      <c r="D31" s="33">
        <v>7.9</v>
      </c>
      <c r="E31" s="33"/>
      <c r="F31" s="33">
        <v>7.9</v>
      </c>
      <c r="G31" s="33">
        <v>8</v>
      </c>
      <c r="H31" s="33">
        <v>7.9</v>
      </c>
      <c r="I31" s="33">
        <v>7.9</v>
      </c>
      <c r="J31" s="38"/>
    </row>
    <row r="32" spans="1:10" ht="16.5" thickBot="1" x14ac:dyDescent="0.3">
      <c r="A32" s="85" t="s">
        <v>15</v>
      </c>
      <c r="B32" s="86" t="s">
        <v>76</v>
      </c>
      <c r="C32" s="86">
        <v>0.01</v>
      </c>
      <c r="D32" s="87">
        <v>0.02</v>
      </c>
      <c r="E32" s="87"/>
      <c r="F32" s="87">
        <v>0.01</v>
      </c>
      <c r="G32" s="87">
        <v>0.01</v>
      </c>
      <c r="H32" s="87">
        <v>0.01</v>
      </c>
      <c r="I32" s="87">
        <v>0.03</v>
      </c>
      <c r="J32" s="40"/>
    </row>
    <row r="33" spans="1:10" x14ac:dyDescent="0.25">
      <c r="A33" s="98" t="s">
        <v>108</v>
      </c>
      <c r="B33" s="99" t="s">
        <v>96</v>
      </c>
      <c r="C33" s="99">
        <v>1</v>
      </c>
      <c r="D33" s="100">
        <v>52</v>
      </c>
      <c r="E33" s="100"/>
      <c r="F33" s="100">
        <v>80</v>
      </c>
      <c r="G33" s="100">
        <v>400</v>
      </c>
      <c r="H33" s="100">
        <v>110</v>
      </c>
      <c r="I33" s="100">
        <v>500</v>
      </c>
      <c r="J33" s="101"/>
    </row>
    <row r="34" spans="1:10" x14ac:dyDescent="0.25">
      <c r="A34" s="93" t="s">
        <v>94</v>
      </c>
      <c r="B34" s="79" t="s">
        <v>96</v>
      </c>
      <c r="C34" s="79">
        <v>1</v>
      </c>
      <c r="D34" s="33">
        <v>52</v>
      </c>
      <c r="E34" s="33"/>
      <c r="F34" s="33">
        <v>80</v>
      </c>
      <c r="G34" s="33">
        <v>400</v>
      </c>
      <c r="H34" s="33">
        <v>110</v>
      </c>
      <c r="I34" s="33">
        <v>500</v>
      </c>
      <c r="J34" s="33"/>
    </row>
    <row r="35" spans="1:10" x14ac:dyDescent="0.25">
      <c r="A35" s="94" t="s">
        <v>95</v>
      </c>
      <c r="B35" s="95" t="s">
        <v>96</v>
      </c>
      <c r="C35" s="95">
        <v>1</v>
      </c>
      <c r="D35" s="96">
        <v>18</v>
      </c>
      <c r="E35" s="96"/>
      <c r="F35" s="96">
        <v>57</v>
      </c>
      <c r="G35" s="96">
        <v>58</v>
      </c>
      <c r="H35" s="96">
        <v>33</v>
      </c>
      <c r="I35" s="96">
        <v>81</v>
      </c>
      <c r="J35" s="97"/>
    </row>
    <row r="36" spans="1:10" x14ac:dyDescent="0.25">
      <c r="A36" s="94" t="s">
        <v>99</v>
      </c>
      <c r="B36" s="95" t="s">
        <v>97</v>
      </c>
      <c r="C36" s="95" t="s">
        <v>98</v>
      </c>
      <c r="D36" s="96">
        <v>10500</v>
      </c>
      <c r="E36" s="96"/>
      <c r="F36" s="96">
        <v>5200</v>
      </c>
      <c r="G36" s="96">
        <v>3600</v>
      </c>
      <c r="H36" s="96">
        <v>6000</v>
      </c>
      <c r="I36" s="96" t="s">
        <v>98</v>
      </c>
      <c r="J36" s="97"/>
    </row>
    <row r="37" spans="1:10" x14ac:dyDescent="0.25">
      <c r="A37" s="94" t="s">
        <v>102</v>
      </c>
      <c r="B37" s="95" t="s">
        <v>97</v>
      </c>
      <c r="C37" s="95" t="s">
        <v>98</v>
      </c>
      <c r="D37" s="96" t="s">
        <v>98</v>
      </c>
      <c r="E37" s="96"/>
      <c r="F37" s="96" t="s">
        <v>98</v>
      </c>
      <c r="G37" s="96" t="s">
        <v>98</v>
      </c>
      <c r="H37" s="96" t="s">
        <v>98</v>
      </c>
      <c r="I37" s="96" t="s">
        <v>104</v>
      </c>
      <c r="J37" s="97"/>
    </row>
    <row r="38" spans="1:10" x14ac:dyDescent="0.25">
      <c r="A38" s="94" t="s">
        <v>103</v>
      </c>
      <c r="B38" s="95" t="s">
        <v>97</v>
      </c>
      <c r="C38" s="95" t="s">
        <v>98</v>
      </c>
      <c r="D38" s="96">
        <v>10500</v>
      </c>
      <c r="E38" s="96"/>
      <c r="F38" s="96">
        <v>5200</v>
      </c>
      <c r="G38" s="96">
        <v>3600</v>
      </c>
      <c r="H38" s="96">
        <v>6000</v>
      </c>
      <c r="I38" s="96" t="s">
        <v>104</v>
      </c>
      <c r="J38" s="97"/>
    </row>
    <row r="39" spans="1:10" x14ac:dyDescent="0.25">
      <c r="A39" s="94" t="s">
        <v>100</v>
      </c>
      <c r="B39" s="95" t="s">
        <v>97</v>
      </c>
      <c r="C39" s="95" t="s">
        <v>98</v>
      </c>
      <c r="D39" s="96">
        <v>7000</v>
      </c>
      <c r="E39" s="96"/>
      <c r="F39" s="96">
        <v>6300</v>
      </c>
      <c r="G39" s="96">
        <v>7600</v>
      </c>
      <c r="H39" s="96">
        <v>6400</v>
      </c>
      <c r="I39" s="96">
        <v>1300</v>
      </c>
      <c r="J39" s="97"/>
    </row>
    <row r="40" spans="1:10" ht="16.5" thickBot="1" x14ac:dyDescent="0.3">
      <c r="A40" s="85" t="s">
        <v>101</v>
      </c>
      <c r="B40" s="86" t="s">
        <v>97</v>
      </c>
      <c r="C40" s="86" t="s">
        <v>98</v>
      </c>
      <c r="D40" s="87">
        <v>5100</v>
      </c>
      <c r="E40" s="87"/>
      <c r="F40" s="87">
        <v>1600</v>
      </c>
      <c r="G40" s="87">
        <v>1900</v>
      </c>
      <c r="H40" s="87">
        <v>2000</v>
      </c>
      <c r="I40" s="87">
        <v>280</v>
      </c>
      <c r="J40" s="40"/>
    </row>
  </sheetData>
  <sheetProtection algorithmName="SHA-512" hashValue="kQyudZHHlKGkNzFkP0mc5swJIJRFV8bw18d/gQuejdVqMs4EUJpcmkKLpA/+ESAmZiD0WlMWsjw3LQ/HhvfeAg==" saltValue="v+iwzzcr+yeDsKfZLfQzZw==" spinCount="100000" sheet="1" objects="1" scenarios="1" selectLockedCells="1" selectUnlockedCells="1"/>
  <mergeCells count="4">
    <mergeCell ref="A2:F2"/>
    <mergeCell ref="A3:F3"/>
    <mergeCell ref="A17:J17"/>
    <mergeCell ref="A18:J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L11" sqref="L11"/>
    </sheetView>
  </sheetViews>
  <sheetFormatPr defaultRowHeight="15.75" x14ac:dyDescent="0.25"/>
  <cols>
    <col min="1" max="1" width="14.5" customWidth="1"/>
    <col min="2" max="2" width="11.25" customWidth="1"/>
    <col min="3" max="3" width="10.375" customWidth="1"/>
    <col min="4" max="4" width="10.25" customWidth="1"/>
    <col min="5" max="5" width="10.75" customWidth="1"/>
    <col min="6" max="6" width="10.125" customWidth="1"/>
    <col min="7" max="7" width="10.375" customWidth="1"/>
    <col min="8" max="8" width="11.875" customWidth="1"/>
    <col min="9" max="9" width="11" customWidth="1"/>
    <col min="10" max="10" width="13.375" bestFit="1" customWidth="1"/>
    <col min="11" max="11" width="20.25" bestFit="1" customWidth="1"/>
    <col min="12" max="12" width="10.375" bestFit="1" customWidth="1"/>
    <col min="13" max="13" width="10.875" customWidth="1"/>
    <col min="14" max="14" width="10.375" bestFit="1" customWidth="1"/>
    <col min="15" max="15" width="11.375" customWidth="1"/>
    <col min="16" max="16" width="12.5" customWidth="1"/>
    <col min="17" max="17" width="11.75" customWidth="1"/>
    <col min="19" max="19" width="10.875" customWidth="1"/>
    <col min="21" max="21" width="12.75" customWidth="1"/>
    <col min="22" max="22" width="14.625" customWidth="1"/>
    <col min="23" max="23" width="13.5" customWidth="1"/>
    <col min="24" max="24" width="13.875" customWidth="1"/>
    <col min="25" max="25" width="10.375" bestFit="1" customWidth="1"/>
    <col min="26" max="26" width="14.75" customWidth="1"/>
    <col min="27" max="28" width="10.375" bestFit="1" customWidth="1"/>
    <col min="29" max="29" width="10.625" customWidth="1"/>
  </cols>
  <sheetData>
    <row r="1" spans="1:20" ht="16.5" thickBot="1" x14ac:dyDescent="0.3"/>
    <row r="2" spans="1:20" ht="18.75" x14ac:dyDescent="0.25">
      <c r="A2" s="158" t="s">
        <v>22</v>
      </c>
      <c r="B2" s="159"/>
      <c r="C2" s="159"/>
      <c r="D2" s="159"/>
      <c r="E2" s="159"/>
      <c r="F2" s="160"/>
    </row>
    <row r="3" spans="1:20" ht="19.5" thickBot="1" x14ac:dyDescent="0.3">
      <c r="A3" s="161" t="s">
        <v>50</v>
      </c>
      <c r="B3" s="162"/>
      <c r="C3" s="162"/>
      <c r="D3" s="162"/>
      <c r="E3" s="162"/>
      <c r="F3" s="163"/>
    </row>
    <row r="4" spans="1:20" ht="49.5" customHeight="1" thickBot="1" x14ac:dyDescent="0.35">
      <c r="A4" s="16" t="s">
        <v>8</v>
      </c>
      <c r="B4" s="28" t="s">
        <v>16</v>
      </c>
      <c r="C4" s="28" t="s">
        <v>17</v>
      </c>
      <c r="D4" s="28" t="s">
        <v>18</v>
      </c>
      <c r="E4" s="28" t="s">
        <v>19</v>
      </c>
      <c r="F4" s="37" t="s">
        <v>12</v>
      </c>
      <c r="G4" t="s">
        <v>57</v>
      </c>
      <c r="H4" t="s">
        <v>58</v>
      </c>
      <c r="K4" s="69"/>
      <c r="L4" s="70" t="s">
        <v>38</v>
      </c>
      <c r="M4" s="70" t="s">
        <v>39</v>
      </c>
      <c r="N4" s="70" t="s">
        <v>40</v>
      </c>
      <c r="O4" s="70" t="s">
        <v>41</v>
      </c>
      <c r="P4" s="70" t="s">
        <v>42</v>
      </c>
      <c r="Q4" s="70" t="s">
        <v>43</v>
      </c>
      <c r="R4" s="70" t="s">
        <v>44</v>
      </c>
      <c r="S4" s="70" t="s">
        <v>45</v>
      </c>
      <c r="T4" s="71" t="s">
        <v>46</v>
      </c>
    </row>
    <row r="5" spans="1:20" ht="21" customHeight="1" x14ac:dyDescent="0.25">
      <c r="A5" s="8" t="s">
        <v>0</v>
      </c>
      <c r="B5" s="30">
        <v>10</v>
      </c>
      <c r="C5" s="32">
        <v>0</v>
      </c>
      <c r="D5" s="32" t="s">
        <v>10</v>
      </c>
      <c r="E5" s="32" t="s">
        <v>10</v>
      </c>
      <c r="F5" s="38" t="str">
        <f>IF(C5&gt;10,G4,H4)</f>
        <v>Yes</v>
      </c>
      <c r="K5" s="51">
        <v>42738</v>
      </c>
      <c r="L5" s="25">
        <v>7.69</v>
      </c>
      <c r="M5" s="25">
        <v>443</v>
      </c>
      <c r="N5" s="25">
        <v>1</v>
      </c>
      <c r="O5" s="118" t="s">
        <v>11</v>
      </c>
      <c r="P5" s="25">
        <v>1.9E-2</v>
      </c>
      <c r="Q5" s="25">
        <v>2.81</v>
      </c>
      <c r="R5" s="25">
        <v>8.4000000000000005E-2</v>
      </c>
      <c r="S5" s="118" t="s">
        <v>10</v>
      </c>
      <c r="T5" s="119" t="s">
        <v>9</v>
      </c>
    </row>
    <row r="6" spans="1:20" x14ac:dyDescent="0.25">
      <c r="A6" s="9" t="s">
        <v>1</v>
      </c>
      <c r="B6" s="30">
        <v>0.1</v>
      </c>
      <c r="C6" s="32">
        <v>0</v>
      </c>
      <c r="D6" s="33" t="s">
        <v>11</v>
      </c>
      <c r="E6" s="33" t="s">
        <v>11</v>
      </c>
      <c r="F6" s="38" t="str">
        <f>IF(C6&gt;0.1,G4,H4)</f>
        <v>Yes</v>
      </c>
      <c r="K6" s="51">
        <v>42745</v>
      </c>
      <c r="L6" s="25">
        <v>7.71</v>
      </c>
      <c r="M6" s="25">
        <v>445</v>
      </c>
      <c r="N6" s="25">
        <v>4</v>
      </c>
      <c r="O6" s="118" t="s">
        <v>11</v>
      </c>
      <c r="P6" s="25">
        <v>1.4999999999999999E-2</v>
      </c>
      <c r="Q6" s="25">
        <v>3.15</v>
      </c>
      <c r="R6" s="25">
        <v>0.17</v>
      </c>
      <c r="S6" s="118" t="s">
        <v>10</v>
      </c>
      <c r="T6" s="119" t="s">
        <v>9</v>
      </c>
    </row>
    <row r="7" spans="1:20" x14ac:dyDescent="0.25">
      <c r="A7" s="9" t="s">
        <v>2</v>
      </c>
      <c r="B7" s="30">
        <v>150</v>
      </c>
      <c r="C7" s="32">
        <v>0</v>
      </c>
      <c r="D7" s="34" t="s">
        <v>9</v>
      </c>
      <c r="E7" s="34" t="s">
        <v>9</v>
      </c>
      <c r="F7" s="38" t="str">
        <f>IF(C7&gt;150,G4,H4)</f>
        <v>Yes</v>
      </c>
      <c r="K7" s="51">
        <v>42752</v>
      </c>
      <c r="L7" s="25">
        <v>7.74</v>
      </c>
      <c r="M7" s="25">
        <v>446</v>
      </c>
      <c r="N7" s="25">
        <v>1</v>
      </c>
      <c r="O7" s="118" t="s">
        <v>11</v>
      </c>
      <c r="P7" s="25">
        <v>1.0999999999999999E-2</v>
      </c>
      <c r="Q7" s="25">
        <v>3.05</v>
      </c>
      <c r="R7" s="25">
        <v>0.24299999999999999</v>
      </c>
      <c r="S7" s="118" t="s">
        <v>10</v>
      </c>
      <c r="T7" s="119" t="s">
        <v>9</v>
      </c>
    </row>
    <row r="8" spans="1:20" x14ac:dyDescent="0.25">
      <c r="A8" s="17" t="s">
        <v>15</v>
      </c>
      <c r="B8" s="30">
        <v>2</v>
      </c>
      <c r="C8" s="32">
        <f>P9</f>
        <v>1.6E-2</v>
      </c>
      <c r="D8" s="35">
        <f>P10</f>
        <v>1.9E-2</v>
      </c>
      <c r="E8" s="35">
        <f>P11</f>
        <v>1.0999999999999999E-2</v>
      </c>
      <c r="F8" s="38" t="str">
        <f>IF(C8&gt;2,G4,H4)</f>
        <v>Yes</v>
      </c>
      <c r="K8" s="51">
        <v>42760</v>
      </c>
      <c r="L8" s="25">
        <v>7.8</v>
      </c>
      <c r="M8" s="25">
        <v>389</v>
      </c>
      <c r="N8" s="25">
        <v>2</v>
      </c>
      <c r="O8" s="118" t="s">
        <v>11</v>
      </c>
      <c r="P8" s="25">
        <v>1.9E-2</v>
      </c>
      <c r="Q8" s="25">
        <v>2.92</v>
      </c>
      <c r="R8" s="25">
        <v>0.36599999999999999</v>
      </c>
      <c r="S8" s="118" t="s">
        <v>10</v>
      </c>
      <c r="T8" s="119" t="s">
        <v>9</v>
      </c>
    </row>
    <row r="9" spans="1:20" x14ac:dyDescent="0.25">
      <c r="A9" s="9" t="s">
        <v>5</v>
      </c>
      <c r="B9" s="30">
        <v>10</v>
      </c>
      <c r="C9" s="32">
        <f>Q9</f>
        <v>2.9824999999999999</v>
      </c>
      <c r="D9" s="32">
        <f>Q10</f>
        <v>3.15</v>
      </c>
      <c r="E9" s="32">
        <f>Q11</f>
        <v>2.81</v>
      </c>
      <c r="F9" s="38" t="str">
        <f>IF(C9&gt;10,G4,H4)</f>
        <v>Yes</v>
      </c>
      <c r="K9" s="52" t="s">
        <v>47</v>
      </c>
      <c r="L9" s="49">
        <f>AVERAGE(L5:L8)</f>
        <v>7.7350000000000003</v>
      </c>
      <c r="M9" s="49">
        <f t="shared" ref="M9:T9" si="0">AVERAGE(M5:M8)</f>
        <v>430.75</v>
      </c>
      <c r="N9" s="49">
        <f t="shared" si="0"/>
        <v>2</v>
      </c>
      <c r="O9" s="49" t="e">
        <f t="shared" si="0"/>
        <v>#DIV/0!</v>
      </c>
      <c r="P9" s="49">
        <f t="shared" si="0"/>
        <v>1.6E-2</v>
      </c>
      <c r="Q9" s="49">
        <f t="shared" si="0"/>
        <v>2.9824999999999999</v>
      </c>
      <c r="R9" s="49">
        <f t="shared" si="0"/>
        <v>0.21575</v>
      </c>
      <c r="S9" s="49" t="e">
        <f t="shared" si="0"/>
        <v>#DIV/0!</v>
      </c>
      <c r="T9" s="53" t="e">
        <f t="shared" si="0"/>
        <v>#DIV/0!</v>
      </c>
    </row>
    <row r="10" spans="1:20" x14ac:dyDescent="0.25">
      <c r="A10" s="9" t="s">
        <v>3</v>
      </c>
      <c r="B10" s="30" t="s">
        <v>7</v>
      </c>
      <c r="C10" s="32">
        <f>L9</f>
        <v>7.7350000000000003</v>
      </c>
      <c r="D10" s="32">
        <f>L10</f>
        <v>7.8</v>
      </c>
      <c r="E10" s="32">
        <f>L11</f>
        <v>7.69</v>
      </c>
      <c r="F10" s="38" t="str">
        <f>IF(C10&gt;8.5&lt;6.5,G4,H4)</f>
        <v>Yes</v>
      </c>
      <c r="K10" s="52" t="s">
        <v>48</v>
      </c>
      <c r="L10" s="49">
        <f>MAX(L5:L8)</f>
        <v>7.8</v>
      </c>
      <c r="M10" s="49">
        <f t="shared" ref="M10:T10" si="1">MAX(M5:M8)</f>
        <v>446</v>
      </c>
      <c r="N10" s="49">
        <f t="shared" si="1"/>
        <v>4</v>
      </c>
      <c r="O10" s="49">
        <f t="shared" si="1"/>
        <v>0</v>
      </c>
      <c r="P10" s="49">
        <f t="shared" si="1"/>
        <v>1.9E-2</v>
      </c>
      <c r="Q10" s="49">
        <f t="shared" si="1"/>
        <v>3.15</v>
      </c>
      <c r="R10" s="49">
        <f t="shared" si="1"/>
        <v>0.36599999999999999</v>
      </c>
      <c r="S10" s="49">
        <f t="shared" si="1"/>
        <v>0</v>
      </c>
      <c r="T10" s="53">
        <f t="shared" si="1"/>
        <v>0</v>
      </c>
    </row>
    <row r="11" spans="1:20" ht="16.5" thickBot="1" x14ac:dyDescent="0.3">
      <c r="A11" s="9" t="s">
        <v>6</v>
      </c>
      <c r="B11" s="30">
        <v>0.5</v>
      </c>
      <c r="C11" s="32">
        <f>R9</f>
        <v>0.21575</v>
      </c>
      <c r="D11" s="32">
        <f>R10</f>
        <v>0.36599999999999999</v>
      </c>
      <c r="E11" s="32">
        <f>R11</f>
        <v>8.4000000000000005E-2</v>
      </c>
      <c r="F11" s="38" t="str">
        <f>IF(C11&gt;0.5,G4,H4)</f>
        <v>Yes</v>
      </c>
      <c r="K11" s="54" t="s">
        <v>49</v>
      </c>
      <c r="L11" s="55">
        <f>MIN(L5:L8)</f>
        <v>7.69</v>
      </c>
      <c r="M11" s="55">
        <f t="shared" ref="M11:T11" si="2">MIN(M5:M8)</f>
        <v>389</v>
      </c>
      <c r="N11" s="55">
        <f t="shared" si="2"/>
        <v>1</v>
      </c>
      <c r="O11" s="55">
        <f t="shared" si="2"/>
        <v>0</v>
      </c>
      <c r="P11" s="55">
        <f t="shared" si="2"/>
        <v>1.0999999999999999E-2</v>
      </c>
      <c r="Q11" s="55">
        <f t="shared" si="2"/>
        <v>2.81</v>
      </c>
      <c r="R11" s="55">
        <f t="shared" si="2"/>
        <v>8.4000000000000005E-2</v>
      </c>
      <c r="S11" s="55">
        <f t="shared" si="2"/>
        <v>0</v>
      </c>
      <c r="T11" s="56">
        <f t="shared" si="2"/>
        <v>0</v>
      </c>
    </row>
    <row r="12" spans="1:20" ht="16.5" thickBot="1" x14ac:dyDescent="0.3">
      <c r="A12" s="10" t="s">
        <v>4</v>
      </c>
      <c r="B12" s="31">
        <v>10</v>
      </c>
      <c r="C12" s="39">
        <f>N9</f>
        <v>2</v>
      </c>
      <c r="D12" s="39">
        <f>N10</f>
        <v>4</v>
      </c>
      <c r="E12" s="39">
        <f>N11</f>
        <v>1</v>
      </c>
      <c r="F12" s="40" t="str">
        <f>IF(C12&gt;10,G4,H4)</f>
        <v>Yes</v>
      </c>
    </row>
    <row r="13" spans="1:20" x14ac:dyDescent="0.25">
      <c r="A13" s="18" t="s">
        <v>23</v>
      </c>
      <c r="B13" s="14"/>
      <c r="C13" s="14"/>
      <c r="D13" s="14"/>
      <c r="E13" s="14"/>
      <c r="F13" s="14"/>
    </row>
    <row r="14" spans="1:20" x14ac:dyDescent="0.25">
      <c r="A14" s="1" t="s">
        <v>14</v>
      </c>
      <c r="B14" s="14"/>
      <c r="C14" s="14"/>
      <c r="D14" s="14"/>
      <c r="E14" s="14"/>
      <c r="F14" s="14"/>
    </row>
    <row r="15" spans="1:20" ht="16.5" thickBot="1" x14ac:dyDescent="0.3"/>
    <row r="16" spans="1:20" ht="18.75" customHeight="1" x14ac:dyDescent="0.35">
      <c r="A16" s="145" t="s">
        <v>85</v>
      </c>
      <c r="B16" s="146"/>
      <c r="C16" s="146"/>
      <c r="D16" s="146"/>
      <c r="E16" s="146"/>
      <c r="F16" s="146"/>
      <c r="G16" s="146"/>
      <c r="H16" s="146"/>
      <c r="I16" s="146"/>
      <c r="J16" s="147"/>
    </row>
    <row r="17" spans="1:29" ht="18.75" customHeight="1" x14ac:dyDescent="0.35">
      <c r="A17" s="148" t="s">
        <v>86</v>
      </c>
      <c r="B17" s="149"/>
      <c r="C17" s="149"/>
      <c r="D17" s="149"/>
      <c r="E17" s="149"/>
      <c r="F17" s="149"/>
      <c r="G17" s="149"/>
      <c r="H17" s="149"/>
      <c r="I17" s="149"/>
      <c r="J17" s="150"/>
    </row>
    <row r="18" spans="1:29" x14ac:dyDescent="0.25">
      <c r="A18" s="78"/>
      <c r="B18" s="79"/>
      <c r="C18" s="79"/>
      <c r="D18" s="80" t="s">
        <v>61</v>
      </c>
      <c r="E18" s="80" t="s">
        <v>62</v>
      </c>
      <c r="F18" s="80" t="s">
        <v>63</v>
      </c>
      <c r="G18" s="80" t="s">
        <v>64</v>
      </c>
      <c r="H18" s="80" t="s">
        <v>65</v>
      </c>
      <c r="I18" s="80" t="s">
        <v>66</v>
      </c>
      <c r="J18" s="81" t="s">
        <v>67</v>
      </c>
      <c r="AC18" s="26"/>
    </row>
    <row r="19" spans="1:29" x14ac:dyDescent="0.25">
      <c r="A19" s="78"/>
      <c r="B19" s="79"/>
      <c r="C19" s="79" t="s">
        <v>68</v>
      </c>
      <c r="D19" s="82">
        <v>42753</v>
      </c>
      <c r="E19" s="82">
        <v>42753</v>
      </c>
      <c r="F19" s="82">
        <v>42753</v>
      </c>
      <c r="G19" s="82">
        <v>42753</v>
      </c>
      <c r="H19" s="82">
        <v>42753</v>
      </c>
      <c r="I19" s="82">
        <v>42753</v>
      </c>
      <c r="J19" s="83">
        <v>42753</v>
      </c>
      <c r="AC19" s="75"/>
    </row>
    <row r="20" spans="1:29" x14ac:dyDescent="0.25">
      <c r="A20" s="78"/>
      <c r="B20" s="79"/>
      <c r="C20" s="79" t="s">
        <v>69</v>
      </c>
      <c r="D20" s="79" t="s">
        <v>70</v>
      </c>
      <c r="E20" s="79" t="s">
        <v>70</v>
      </c>
      <c r="F20" s="79" t="s">
        <v>70</v>
      </c>
      <c r="G20" s="79" t="s">
        <v>70</v>
      </c>
      <c r="H20" s="79" t="s">
        <v>70</v>
      </c>
      <c r="I20" s="79" t="s">
        <v>70</v>
      </c>
      <c r="J20" s="88" t="s">
        <v>70</v>
      </c>
      <c r="AC20" s="26"/>
    </row>
    <row r="21" spans="1:29" x14ac:dyDescent="0.25">
      <c r="A21" s="84" t="s">
        <v>71</v>
      </c>
      <c r="B21" s="79" t="s">
        <v>72</v>
      </c>
      <c r="C21" s="79" t="s">
        <v>73</v>
      </c>
      <c r="D21" s="79" t="s">
        <v>74</v>
      </c>
      <c r="E21" s="79" t="s">
        <v>74</v>
      </c>
      <c r="F21" s="79" t="s">
        <v>74</v>
      </c>
      <c r="G21" s="79" t="s">
        <v>74</v>
      </c>
      <c r="H21" s="79" t="s">
        <v>74</v>
      </c>
      <c r="I21" s="79" t="s">
        <v>74</v>
      </c>
      <c r="J21" s="88" t="s">
        <v>74</v>
      </c>
      <c r="AC21" s="26"/>
    </row>
    <row r="22" spans="1:29" x14ac:dyDescent="0.25">
      <c r="A22" s="84" t="s">
        <v>75</v>
      </c>
      <c r="B22" s="79" t="s">
        <v>76</v>
      </c>
      <c r="C22" s="79">
        <v>5</v>
      </c>
      <c r="D22" s="33">
        <v>49</v>
      </c>
      <c r="E22" s="33">
        <v>44</v>
      </c>
      <c r="F22" s="33">
        <v>46</v>
      </c>
      <c r="G22" s="33">
        <v>58</v>
      </c>
      <c r="H22" s="33">
        <v>50</v>
      </c>
      <c r="I22" s="33">
        <v>230</v>
      </c>
      <c r="J22" s="38">
        <v>44</v>
      </c>
      <c r="AC22" s="26"/>
    </row>
    <row r="23" spans="1:29" x14ac:dyDescent="0.25">
      <c r="A23" s="84" t="s">
        <v>81</v>
      </c>
      <c r="B23" s="79" t="s">
        <v>76</v>
      </c>
      <c r="C23" s="79">
        <v>0.05</v>
      </c>
      <c r="D23" s="33">
        <v>0.83</v>
      </c>
      <c r="E23" s="33">
        <v>0.52</v>
      </c>
      <c r="F23" s="33">
        <v>0.41</v>
      </c>
      <c r="G23" s="33">
        <v>0.41</v>
      </c>
      <c r="H23" s="33">
        <v>0.46</v>
      </c>
      <c r="I23" s="33">
        <v>1.2</v>
      </c>
      <c r="J23" s="38">
        <v>0.41</v>
      </c>
      <c r="AC23" s="26"/>
    </row>
    <row r="24" spans="1:29" x14ac:dyDescent="0.25">
      <c r="A24" s="84" t="s">
        <v>82</v>
      </c>
      <c r="B24" s="79" t="s">
        <v>76</v>
      </c>
      <c r="C24" s="79">
        <v>0.01</v>
      </c>
      <c r="D24" s="33" t="s">
        <v>77</v>
      </c>
      <c r="E24" s="33" t="s">
        <v>77</v>
      </c>
      <c r="F24" s="33" t="s">
        <v>77</v>
      </c>
      <c r="G24" s="33" t="s">
        <v>77</v>
      </c>
      <c r="H24" s="33" t="s">
        <v>77</v>
      </c>
      <c r="I24" s="33">
        <v>0.06</v>
      </c>
      <c r="J24" s="38" t="s">
        <v>77</v>
      </c>
      <c r="AC24" s="26"/>
    </row>
    <row r="25" spans="1:29" x14ac:dyDescent="0.25">
      <c r="A25" s="84" t="s">
        <v>0</v>
      </c>
      <c r="B25" s="79" t="s">
        <v>76</v>
      </c>
      <c r="C25" s="79">
        <v>5</v>
      </c>
      <c r="D25" s="33" t="s">
        <v>78</v>
      </c>
      <c r="E25" s="33" t="s">
        <v>78</v>
      </c>
      <c r="F25" s="33" t="s">
        <v>78</v>
      </c>
      <c r="G25" s="33" t="s">
        <v>78</v>
      </c>
      <c r="H25" s="33" t="s">
        <v>78</v>
      </c>
      <c r="I25" s="33" t="s">
        <v>78</v>
      </c>
      <c r="J25" s="38" t="s">
        <v>78</v>
      </c>
      <c r="AC25" s="26"/>
    </row>
    <row r="26" spans="1:29" x14ac:dyDescent="0.25">
      <c r="A26" s="84" t="s">
        <v>4</v>
      </c>
      <c r="B26" s="79" t="s">
        <v>76</v>
      </c>
      <c r="C26" s="79">
        <v>5</v>
      </c>
      <c r="D26" s="33" t="s">
        <v>78</v>
      </c>
      <c r="E26" s="33" t="s">
        <v>78</v>
      </c>
      <c r="F26" s="33" t="s">
        <v>78</v>
      </c>
      <c r="G26" s="33" t="s">
        <v>78</v>
      </c>
      <c r="H26" s="33">
        <v>11</v>
      </c>
      <c r="I26" s="33">
        <v>9</v>
      </c>
      <c r="J26" s="38" t="s">
        <v>78</v>
      </c>
      <c r="AC26" s="26"/>
    </row>
    <row r="27" spans="1:29" x14ac:dyDescent="0.25">
      <c r="A27" s="84" t="s">
        <v>83</v>
      </c>
      <c r="B27" s="79" t="s">
        <v>76</v>
      </c>
      <c r="C27" s="79">
        <v>10</v>
      </c>
      <c r="D27" s="33">
        <v>87</v>
      </c>
      <c r="E27" s="33">
        <v>88</v>
      </c>
      <c r="F27" s="33">
        <v>93</v>
      </c>
      <c r="G27" s="33">
        <v>100</v>
      </c>
      <c r="H27" s="33">
        <v>92</v>
      </c>
      <c r="I27" s="33">
        <v>580</v>
      </c>
      <c r="J27" s="38">
        <v>95</v>
      </c>
      <c r="AC27" s="26"/>
    </row>
    <row r="28" spans="1:29" x14ac:dyDescent="0.25">
      <c r="A28" s="84" t="s">
        <v>84</v>
      </c>
      <c r="B28" s="79" t="s">
        <v>76</v>
      </c>
      <c r="C28" s="79">
        <v>0.1</v>
      </c>
      <c r="D28" s="33">
        <v>0.2</v>
      </c>
      <c r="E28" s="33">
        <v>0.1</v>
      </c>
      <c r="F28" s="33">
        <v>0.2</v>
      </c>
      <c r="G28" s="33">
        <v>0.1</v>
      </c>
      <c r="H28" s="33" t="s">
        <v>37</v>
      </c>
      <c r="I28" s="33" t="s">
        <v>37</v>
      </c>
      <c r="J28" s="38" t="s">
        <v>37</v>
      </c>
      <c r="AC28" s="26"/>
    </row>
    <row r="29" spans="1:29" x14ac:dyDescent="0.25">
      <c r="A29" s="84" t="s">
        <v>79</v>
      </c>
      <c r="B29" s="79" t="s">
        <v>76</v>
      </c>
      <c r="C29" s="79">
        <v>5</v>
      </c>
      <c r="D29" s="33" t="s">
        <v>78</v>
      </c>
      <c r="E29" s="33" t="s">
        <v>78</v>
      </c>
      <c r="F29" s="33" t="s">
        <v>78</v>
      </c>
      <c r="G29" s="33" t="s">
        <v>78</v>
      </c>
      <c r="H29" s="33" t="s">
        <v>78</v>
      </c>
      <c r="I29" s="33" t="s">
        <v>78</v>
      </c>
      <c r="J29" s="38" t="s">
        <v>78</v>
      </c>
      <c r="AC29" s="26"/>
    </row>
    <row r="30" spans="1:29" x14ac:dyDescent="0.25">
      <c r="A30" s="84" t="s">
        <v>38</v>
      </c>
      <c r="B30" s="79" t="s">
        <v>80</v>
      </c>
      <c r="C30" s="79">
        <v>0</v>
      </c>
      <c r="D30" s="33">
        <v>7.6</v>
      </c>
      <c r="E30" s="33">
        <v>7.7</v>
      </c>
      <c r="F30" s="33">
        <v>7.6</v>
      </c>
      <c r="G30" s="33">
        <v>7.8</v>
      </c>
      <c r="H30" s="33">
        <v>7.6</v>
      </c>
      <c r="I30" s="33">
        <v>7.8</v>
      </c>
      <c r="J30" s="38">
        <v>7.7</v>
      </c>
      <c r="AC30" s="26"/>
    </row>
    <row r="31" spans="1:29" ht="16.5" thickBot="1" x14ac:dyDescent="0.3">
      <c r="A31" s="85" t="s">
        <v>15</v>
      </c>
      <c r="B31" s="86" t="s">
        <v>76</v>
      </c>
      <c r="C31" s="86">
        <v>0.01</v>
      </c>
      <c r="D31" s="87">
        <v>0.05</v>
      </c>
      <c r="E31" s="87">
        <v>0.04</v>
      </c>
      <c r="F31" s="87">
        <v>0.04</v>
      </c>
      <c r="G31" s="87">
        <v>0.04</v>
      </c>
      <c r="H31" s="87">
        <v>0.05</v>
      </c>
      <c r="I31" s="87">
        <v>0.03</v>
      </c>
      <c r="J31" s="40" t="s">
        <v>77</v>
      </c>
      <c r="AC31" s="26"/>
    </row>
    <row r="32" spans="1:29" x14ac:dyDescent="0.25">
      <c r="A32" s="98" t="s">
        <v>93</v>
      </c>
      <c r="B32" s="99" t="s">
        <v>96</v>
      </c>
      <c r="C32" s="99">
        <v>1</v>
      </c>
      <c r="D32" s="100">
        <v>100</v>
      </c>
      <c r="E32" s="100">
        <v>23</v>
      </c>
      <c r="F32" s="100">
        <v>500</v>
      </c>
      <c r="G32" s="100">
        <v>64</v>
      </c>
      <c r="H32" s="100">
        <v>24</v>
      </c>
      <c r="I32" s="100">
        <v>32</v>
      </c>
      <c r="J32" s="101">
        <v>120</v>
      </c>
    </row>
    <row r="33" spans="1:10" x14ac:dyDescent="0.25">
      <c r="A33" s="93" t="s">
        <v>94</v>
      </c>
      <c r="B33" s="79" t="s">
        <v>96</v>
      </c>
      <c r="C33" s="79">
        <v>1</v>
      </c>
      <c r="D33" s="33">
        <v>100</v>
      </c>
      <c r="E33" s="33">
        <v>23</v>
      </c>
      <c r="F33" s="33">
        <v>500</v>
      </c>
      <c r="G33" s="33">
        <v>64</v>
      </c>
      <c r="H33" s="33">
        <v>24</v>
      </c>
      <c r="I33" s="33">
        <v>32</v>
      </c>
      <c r="J33" s="33">
        <v>120</v>
      </c>
    </row>
    <row r="34" spans="1:10" ht="16.5" thickBot="1" x14ac:dyDescent="0.3">
      <c r="A34" s="94" t="s">
        <v>95</v>
      </c>
      <c r="B34" s="95" t="s">
        <v>96</v>
      </c>
      <c r="C34" s="95">
        <v>1</v>
      </c>
      <c r="D34" s="96">
        <v>160</v>
      </c>
      <c r="E34" s="96">
        <v>48</v>
      </c>
      <c r="F34" s="96">
        <v>460</v>
      </c>
      <c r="G34" s="96">
        <v>110</v>
      </c>
      <c r="H34" s="96">
        <v>100</v>
      </c>
      <c r="I34" s="96">
        <v>280</v>
      </c>
      <c r="J34" s="97">
        <v>180</v>
      </c>
    </row>
    <row r="35" spans="1:10" x14ac:dyDescent="0.25">
      <c r="A35" s="102" t="s">
        <v>99</v>
      </c>
      <c r="B35" s="103" t="s">
        <v>97</v>
      </c>
      <c r="C35" s="103" t="s">
        <v>98</v>
      </c>
      <c r="D35" s="104">
        <v>600</v>
      </c>
      <c r="E35" s="104">
        <v>600</v>
      </c>
      <c r="F35" s="104">
        <v>3900</v>
      </c>
      <c r="G35" s="104">
        <v>1000</v>
      </c>
      <c r="H35" s="104">
        <v>1750</v>
      </c>
      <c r="I35" s="104">
        <v>820</v>
      </c>
      <c r="J35" s="105">
        <v>2400</v>
      </c>
    </row>
    <row r="36" spans="1:10" x14ac:dyDescent="0.25">
      <c r="A36" s="94" t="s">
        <v>102</v>
      </c>
      <c r="B36" s="95" t="s">
        <v>97</v>
      </c>
      <c r="C36" s="95" t="s">
        <v>98</v>
      </c>
      <c r="D36" s="96" t="s">
        <v>98</v>
      </c>
      <c r="E36" s="96" t="s">
        <v>98</v>
      </c>
      <c r="F36" s="96" t="s">
        <v>98</v>
      </c>
      <c r="G36" s="96" t="s">
        <v>98</v>
      </c>
      <c r="H36" s="96" t="s">
        <v>98</v>
      </c>
      <c r="I36" s="96" t="s">
        <v>98</v>
      </c>
      <c r="J36" s="97" t="s">
        <v>98</v>
      </c>
    </row>
    <row r="37" spans="1:10" x14ac:dyDescent="0.25">
      <c r="A37" s="94" t="s">
        <v>103</v>
      </c>
      <c r="B37" s="95" t="s">
        <v>97</v>
      </c>
      <c r="C37" s="95" t="s">
        <v>98</v>
      </c>
      <c r="D37" s="96">
        <v>400</v>
      </c>
      <c r="E37" s="96">
        <v>600</v>
      </c>
      <c r="F37" s="96">
        <v>3600</v>
      </c>
      <c r="G37" s="96">
        <v>1000</v>
      </c>
      <c r="H37" s="96">
        <v>900</v>
      </c>
      <c r="I37" s="96" t="s">
        <v>104</v>
      </c>
      <c r="J37" s="97">
        <v>1600</v>
      </c>
    </row>
    <row r="38" spans="1:10" x14ac:dyDescent="0.25">
      <c r="A38" s="94" t="s">
        <v>100</v>
      </c>
      <c r="B38" s="95" t="s">
        <v>97</v>
      </c>
      <c r="C38" s="95" t="s">
        <v>98</v>
      </c>
      <c r="D38" s="96">
        <v>2720</v>
      </c>
      <c r="E38" s="96">
        <v>5400</v>
      </c>
      <c r="F38" s="96">
        <v>3560</v>
      </c>
      <c r="G38" s="96">
        <v>6320</v>
      </c>
      <c r="H38" s="96">
        <v>5200</v>
      </c>
      <c r="I38" s="96">
        <v>720</v>
      </c>
      <c r="J38" s="97">
        <v>2120</v>
      </c>
    </row>
    <row r="39" spans="1:10" ht="16.5" thickBot="1" x14ac:dyDescent="0.3">
      <c r="A39" s="85" t="s">
        <v>101</v>
      </c>
      <c r="B39" s="86" t="s">
        <v>97</v>
      </c>
      <c r="C39" s="86" t="s">
        <v>98</v>
      </c>
      <c r="D39" s="87">
        <v>50</v>
      </c>
      <c r="E39" s="87">
        <v>680</v>
      </c>
      <c r="F39" s="87">
        <v>920</v>
      </c>
      <c r="G39" s="87">
        <v>340</v>
      </c>
      <c r="H39" s="87">
        <v>840</v>
      </c>
      <c r="I39" s="87">
        <v>260</v>
      </c>
      <c r="J39" s="40">
        <v>260</v>
      </c>
    </row>
  </sheetData>
  <sheetProtection algorithmName="SHA-512" hashValue="DydgXdDyjH5esQayTkUOw23b9qyhNUE9cGwdPBx1kHIUAMBpt1NRwKFvg1yXJ9Ag2EDvhwB4POXF8+4nAa+edA==" saltValue="A482WV803oNhdJt0wXz9Cw==" spinCount="100000" sheet="1" objects="1" scenarios="1" selectLockedCells="1" selectUnlockedCells="1"/>
  <mergeCells count="4">
    <mergeCell ref="A2:F2"/>
    <mergeCell ref="A16:J16"/>
    <mergeCell ref="A17:J17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topLeftCell="B1" workbookViewId="0">
      <selection activeCell="L11" sqref="L11"/>
    </sheetView>
  </sheetViews>
  <sheetFormatPr defaultRowHeight="15.75" x14ac:dyDescent="0.25"/>
  <cols>
    <col min="2" max="2" width="19" customWidth="1"/>
    <col min="3" max="3" width="10.375" customWidth="1"/>
    <col min="4" max="4" width="10.625" customWidth="1"/>
    <col min="5" max="10" width="10.375" bestFit="1" customWidth="1"/>
    <col min="11" max="11" width="22.125" bestFit="1" customWidth="1"/>
    <col min="12" max="12" width="9.125" style="14" bestFit="1" customWidth="1"/>
    <col min="13" max="13" width="9.375" style="14" bestFit="1" customWidth="1"/>
    <col min="14" max="19" width="9.125" style="14" bestFit="1" customWidth="1"/>
    <col min="20" max="20" width="14.25" style="14" customWidth="1"/>
  </cols>
  <sheetData>
    <row r="1" spans="2:20" ht="16.5" thickBot="1" x14ac:dyDescent="0.3"/>
    <row r="2" spans="2:20" ht="18.75" x14ac:dyDescent="0.25">
      <c r="B2" s="139" t="s">
        <v>22</v>
      </c>
      <c r="C2" s="140"/>
      <c r="D2" s="140"/>
      <c r="E2" s="140"/>
      <c r="F2" s="140"/>
      <c r="G2" s="141"/>
      <c r="K2" s="168"/>
      <c r="L2" s="164" t="s">
        <v>38</v>
      </c>
      <c r="M2" s="164" t="s">
        <v>39</v>
      </c>
      <c r="N2" s="164" t="s">
        <v>40</v>
      </c>
      <c r="O2" s="164" t="s">
        <v>41</v>
      </c>
      <c r="P2" s="164" t="s">
        <v>42</v>
      </c>
      <c r="Q2" s="164" t="s">
        <v>43</v>
      </c>
      <c r="R2" s="164" t="s">
        <v>44</v>
      </c>
      <c r="S2" s="164" t="s">
        <v>45</v>
      </c>
      <c r="T2" s="166" t="s">
        <v>46</v>
      </c>
    </row>
    <row r="3" spans="2:20" ht="18.75" x14ac:dyDescent="0.25">
      <c r="B3" s="142" t="s">
        <v>51</v>
      </c>
      <c r="C3" s="143"/>
      <c r="D3" s="143"/>
      <c r="E3" s="143"/>
      <c r="F3" s="143"/>
      <c r="G3" s="144"/>
      <c r="K3" s="169"/>
      <c r="L3" s="165"/>
      <c r="M3" s="165"/>
      <c r="N3" s="165"/>
      <c r="O3" s="165"/>
      <c r="P3" s="165"/>
      <c r="Q3" s="165"/>
      <c r="R3" s="165"/>
      <c r="S3" s="165"/>
      <c r="T3" s="167"/>
    </row>
    <row r="4" spans="2:20" ht="48" thickBot="1" x14ac:dyDescent="0.35">
      <c r="B4" s="16" t="s">
        <v>8</v>
      </c>
      <c r="C4" s="28" t="s">
        <v>16</v>
      </c>
      <c r="D4" s="28" t="s">
        <v>17</v>
      </c>
      <c r="E4" s="28" t="s">
        <v>18</v>
      </c>
      <c r="F4" s="28" t="s">
        <v>19</v>
      </c>
      <c r="G4" s="29" t="s">
        <v>12</v>
      </c>
      <c r="H4" t="s">
        <v>57</v>
      </c>
      <c r="I4" t="s">
        <v>58</v>
      </c>
      <c r="K4" s="72">
        <v>42710</v>
      </c>
      <c r="L4" s="25">
        <v>7.8</v>
      </c>
      <c r="M4" s="24">
        <v>574</v>
      </c>
      <c r="N4" s="24">
        <v>3</v>
      </c>
      <c r="O4" s="122" t="s">
        <v>11</v>
      </c>
      <c r="P4" s="24">
        <v>3.5999999999999997E-2</v>
      </c>
      <c r="Q4" s="24">
        <v>3.21</v>
      </c>
      <c r="R4" s="24">
        <v>2.1000000000000001E-2</v>
      </c>
      <c r="S4" s="122" t="s">
        <v>10</v>
      </c>
      <c r="T4" s="123" t="s">
        <v>9</v>
      </c>
    </row>
    <row r="5" spans="2:20" x14ac:dyDescent="0.25">
      <c r="B5" s="8" t="s">
        <v>0</v>
      </c>
      <c r="C5" s="30">
        <v>10</v>
      </c>
      <c r="D5" s="32">
        <v>0</v>
      </c>
      <c r="E5" s="32" t="s">
        <v>10</v>
      </c>
      <c r="F5" s="32" t="s">
        <v>10</v>
      </c>
      <c r="G5" s="33" t="str">
        <f>IF(D5&gt;10,H4,I4)</f>
        <v>Yes</v>
      </c>
      <c r="K5" s="72">
        <v>42717</v>
      </c>
      <c r="L5" s="25">
        <v>7.62</v>
      </c>
      <c r="M5" s="24">
        <v>473</v>
      </c>
      <c r="N5" s="24">
        <v>2</v>
      </c>
      <c r="O5" s="122" t="s">
        <v>11</v>
      </c>
      <c r="P5" s="24">
        <v>2.7E-2</v>
      </c>
      <c r="Q5" s="24">
        <v>3.7</v>
      </c>
      <c r="R5" s="24">
        <v>3.3000000000000002E-2</v>
      </c>
      <c r="S5" s="122" t="s">
        <v>10</v>
      </c>
      <c r="T5" s="123" t="s">
        <v>9</v>
      </c>
    </row>
    <row r="6" spans="2:20" x14ac:dyDescent="0.25">
      <c r="B6" s="9" t="s">
        <v>1</v>
      </c>
      <c r="C6" s="30">
        <v>0.1</v>
      </c>
      <c r="D6" s="32">
        <v>0</v>
      </c>
      <c r="E6" s="33" t="s">
        <v>11</v>
      </c>
      <c r="F6" s="33" t="s">
        <v>11</v>
      </c>
      <c r="G6" s="33" t="str">
        <f>IF(D6&gt;0.1,H4,I4)</f>
        <v>Yes</v>
      </c>
      <c r="K6" s="72">
        <v>42724</v>
      </c>
      <c r="L6" s="25">
        <v>7.75</v>
      </c>
      <c r="M6" s="24">
        <v>452</v>
      </c>
      <c r="N6" s="24">
        <v>1</v>
      </c>
      <c r="O6" s="122" t="s">
        <v>11</v>
      </c>
      <c r="P6" s="24">
        <v>2.1000000000000001E-2</v>
      </c>
      <c r="Q6" s="24">
        <v>3.89</v>
      </c>
      <c r="R6" s="24">
        <v>0.45400000000000001</v>
      </c>
      <c r="S6" s="122" t="s">
        <v>10</v>
      </c>
      <c r="T6" s="123" t="s">
        <v>9</v>
      </c>
    </row>
    <row r="7" spans="2:20" x14ac:dyDescent="0.25">
      <c r="B7" s="9" t="s">
        <v>2</v>
      </c>
      <c r="C7" s="30">
        <v>150</v>
      </c>
      <c r="D7" s="32">
        <v>0</v>
      </c>
      <c r="E7" s="34" t="s">
        <v>9</v>
      </c>
      <c r="F7" s="34" t="s">
        <v>9</v>
      </c>
      <c r="G7" s="33" t="str">
        <f>IF(D7&gt;150,H4,I4)</f>
        <v>Yes</v>
      </c>
      <c r="K7" s="72">
        <v>42732</v>
      </c>
      <c r="L7" s="25">
        <v>7.8</v>
      </c>
      <c r="M7" s="24">
        <v>510</v>
      </c>
      <c r="N7" s="24">
        <v>2</v>
      </c>
      <c r="O7" s="122" t="s">
        <v>11</v>
      </c>
      <c r="P7" s="24">
        <v>1.4999999999999999E-2</v>
      </c>
      <c r="Q7" s="24">
        <v>3.25</v>
      </c>
      <c r="R7" s="24">
        <v>9.5000000000000001E-2</v>
      </c>
      <c r="S7" s="122" t="s">
        <v>10</v>
      </c>
      <c r="T7" s="123" t="s">
        <v>9</v>
      </c>
    </row>
    <row r="8" spans="2:20" x14ac:dyDescent="0.25">
      <c r="B8" s="17" t="s">
        <v>15</v>
      </c>
      <c r="C8" s="30">
        <v>2</v>
      </c>
      <c r="D8" s="32">
        <f>P8</f>
        <v>2.4750000000000001E-2</v>
      </c>
      <c r="E8" s="35">
        <f>P9</f>
        <v>3.5999999999999997E-2</v>
      </c>
      <c r="F8" s="35">
        <f>P10</f>
        <v>1.4999999999999999E-2</v>
      </c>
      <c r="G8" s="33" t="str">
        <f>IF(D8&gt;2,H4,I4)</f>
        <v>Yes</v>
      </c>
      <c r="K8" s="73" t="s">
        <v>47</v>
      </c>
      <c r="L8" s="49">
        <f>AVERAGE(L4:L7)</f>
        <v>7.7425000000000006</v>
      </c>
      <c r="M8" s="49">
        <f t="shared" ref="M8:T8" si="0">AVERAGE(M4:M7)</f>
        <v>502.25</v>
      </c>
      <c r="N8" s="49">
        <f t="shared" si="0"/>
        <v>2</v>
      </c>
      <c r="O8" s="49" t="e">
        <f t="shared" si="0"/>
        <v>#DIV/0!</v>
      </c>
      <c r="P8" s="49">
        <f t="shared" si="0"/>
        <v>2.4750000000000001E-2</v>
      </c>
      <c r="Q8" s="49">
        <f t="shared" si="0"/>
        <v>3.5125000000000002</v>
      </c>
      <c r="R8" s="49">
        <f t="shared" si="0"/>
        <v>0.15075</v>
      </c>
      <c r="S8" s="49" t="e">
        <f t="shared" si="0"/>
        <v>#DIV/0!</v>
      </c>
      <c r="T8" s="53" t="e">
        <f t="shared" si="0"/>
        <v>#DIV/0!</v>
      </c>
    </row>
    <row r="9" spans="2:20" x14ac:dyDescent="0.25">
      <c r="B9" s="9" t="s">
        <v>5</v>
      </c>
      <c r="C9" s="30">
        <v>10</v>
      </c>
      <c r="D9" s="32">
        <f>Q8</f>
        <v>3.5125000000000002</v>
      </c>
      <c r="E9" s="32">
        <f>Q9</f>
        <v>3.89</v>
      </c>
      <c r="F9" s="32">
        <f>Q10</f>
        <v>3.21</v>
      </c>
      <c r="G9" s="33" t="str">
        <f>IF(D9&gt;10,H4,I4)</f>
        <v>Yes</v>
      </c>
      <c r="K9" s="73" t="s">
        <v>48</v>
      </c>
      <c r="L9" s="49">
        <f>MAX(L4:L7)</f>
        <v>7.8</v>
      </c>
      <c r="M9" s="49">
        <f t="shared" ref="M9:T9" si="1">MAX(M4:M7)</f>
        <v>574</v>
      </c>
      <c r="N9" s="49">
        <f t="shared" si="1"/>
        <v>3</v>
      </c>
      <c r="O9" s="49">
        <f t="shared" si="1"/>
        <v>0</v>
      </c>
      <c r="P9" s="49">
        <f t="shared" si="1"/>
        <v>3.5999999999999997E-2</v>
      </c>
      <c r="Q9" s="49">
        <f t="shared" si="1"/>
        <v>3.89</v>
      </c>
      <c r="R9" s="49">
        <f t="shared" si="1"/>
        <v>0.45400000000000001</v>
      </c>
      <c r="S9" s="49">
        <f t="shared" si="1"/>
        <v>0</v>
      </c>
      <c r="T9" s="53">
        <f t="shared" si="1"/>
        <v>0</v>
      </c>
    </row>
    <row r="10" spans="2:20" ht="16.5" thickBot="1" x14ac:dyDescent="0.3">
      <c r="B10" s="9" t="s">
        <v>3</v>
      </c>
      <c r="C10" s="30" t="s">
        <v>7</v>
      </c>
      <c r="D10" s="32">
        <f>L8</f>
        <v>7.7425000000000006</v>
      </c>
      <c r="E10" s="32">
        <f>L9</f>
        <v>7.8</v>
      </c>
      <c r="F10" s="32">
        <f>L10</f>
        <v>7.62</v>
      </c>
      <c r="G10" s="33" t="str">
        <f>IF(D10&gt;8.5&lt;6.5,H4,I4)</f>
        <v>Yes</v>
      </c>
      <c r="K10" s="74" t="s">
        <v>49</v>
      </c>
      <c r="L10" s="55">
        <f>MIN(L4:L7)</f>
        <v>7.62</v>
      </c>
      <c r="M10" s="55">
        <f t="shared" ref="M10:T10" si="2">MIN(M4:M7)</f>
        <v>452</v>
      </c>
      <c r="N10" s="55">
        <f t="shared" si="2"/>
        <v>1</v>
      </c>
      <c r="O10" s="55">
        <f t="shared" si="2"/>
        <v>0</v>
      </c>
      <c r="P10" s="55">
        <f t="shared" si="2"/>
        <v>1.4999999999999999E-2</v>
      </c>
      <c r="Q10" s="55">
        <f t="shared" si="2"/>
        <v>3.21</v>
      </c>
      <c r="R10" s="55">
        <f t="shared" si="2"/>
        <v>2.1000000000000001E-2</v>
      </c>
      <c r="S10" s="55">
        <f t="shared" si="2"/>
        <v>0</v>
      </c>
      <c r="T10" s="56">
        <f t="shared" si="2"/>
        <v>0</v>
      </c>
    </row>
    <row r="11" spans="2:20" x14ac:dyDescent="0.25">
      <c r="B11" s="9" t="s">
        <v>6</v>
      </c>
      <c r="C11" s="30">
        <v>0.5</v>
      </c>
      <c r="D11" s="32">
        <f>R8</f>
        <v>0.15075</v>
      </c>
      <c r="E11" s="32">
        <f>R9</f>
        <v>0.45400000000000001</v>
      </c>
      <c r="F11" s="32">
        <f>R10</f>
        <v>2.1000000000000001E-2</v>
      </c>
      <c r="G11" s="33" t="str">
        <f>IF(D11&gt;0.5,H4,I4)</f>
        <v>Yes</v>
      </c>
    </row>
    <row r="12" spans="2:20" ht="16.5" thickBot="1" x14ac:dyDescent="0.3">
      <c r="B12" s="10" t="s">
        <v>4</v>
      </c>
      <c r="C12" s="31">
        <v>10</v>
      </c>
      <c r="D12" s="32">
        <f>N8</f>
        <v>2</v>
      </c>
      <c r="E12" s="32">
        <f>N9</f>
        <v>3</v>
      </c>
      <c r="F12" s="32">
        <f>N10</f>
        <v>1</v>
      </c>
      <c r="G12" s="33" t="str">
        <f>IF(D12&gt;10,H4,I4)</f>
        <v>Yes</v>
      </c>
    </row>
    <row r="13" spans="2:20" x14ac:dyDescent="0.25">
      <c r="B13" s="18" t="s">
        <v>23</v>
      </c>
      <c r="C13" s="14"/>
      <c r="D13" s="14"/>
      <c r="E13" s="14"/>
      <c r="F13" s="14"/>
      <c r="G13" s="14"/>
    </row>
    <row r="14" spans="2:20" x14ac:dyDescent="0.25">
      <c r="B14" s="1" t="s">
        <v>14</v>
      </c>
      <c r="C14" s="14"/>
      <c r="D14" s="14"/>
      <c r="E14" s="14"/>
      <c r="F14" s="14"/>
      <c r="G14" s="14"/>
    </row>
    <row r="15" spans="2:20" ht="16.5" thickBot="1" x14ac:dyDescent="0.3"/>
    <row r="16" spans="2:20" ht="23.25" x14ac:dyDescent="0.35">
      <c r="B16" s="145" t="s">
        <v>85</v>
      </c>
      <c r="C16" s="146"/>
      <c r="D16" s="146"/>
      <c r="E16" s="146"/>
      <c r="F16" s="146"/>
      <c r="G16" s="146"/>
      <c r="H16" s="146"/>
      <c r="I16" s="146"/>
      <c r="J16" s="147"/>
      <c r="K16" s="14"/>
      <c r="T16"/>
    </row>
    <row r="17" spans="2:20" ht="23.25" x14ac:dyDescent="0.35">
      <c r="B17" s="148" t="s">
        <v>89</v>
      </c>
      <c r="C17" s="149"/>
      <c r="D17" s="149"/>
      <c r="E17" s="149"/>
      <c r="F17" s="149"/>
      <c r="G17" s="149"/>
      <c r="H17" s="149"/>
      <c r="I17" s="149"/>
      <c r="J17" s="150"/>
      <c r="K17" s="14"/>
      <c r="T17"/>
    </row>
    <row r="18" spans="2:20" x14ac:dyDescent="0.25">
      <c r="B18" s="78"/>
      <c r="C18" s="79"/>
      <c r="D18" s="79"/>
      <c r="E18" s="80" t="s">
        <v>61</v>
      </c>
      <c r="F18" s="80" t="s">
        <v>63</v>
      </c>
      <c r="G18" s="80" t="s">
        <v>64</v>
      </c>
      <c r="H18" s="80" t="s">
        <v>65</v>
      </c>
      <c r="I18" s="80" t="s">
        <v>66</v>
      </c>
      <c r="J18" s="81" t="s">
        <v>67</v>
      </c>
      <c r="K18" s="14"/>
      <c r="T18"/>
    </row>
    <row r="19" spans="2:20" x14ac:dyDescent="0.25">
      <c r="B19" s="78"/>
      <c r="C19" s="79"/>
      <c r="D19" s="79" t="s">
        <v>68</v>
      </c>
      <c r="E19" s="82">
        <v>42726</v>
      </c>
      <c r="F19" s="82">
        <v>42726</v>
      </c>
      <c r="G19" s="82">
        <v>42726</v>
      </c>
      <c r="H19" s="82">
        <v>42726</v>
      </c>
      <c r="I19" s="82">
        <v>42726</v>
      </c>
      <c r="J19" s="83">
        <v>42726</v>
      </c>
      <c r="K19" s="14"/>
      <c r="T19"/>
    </row>
    <row r="20" spans="2:20" x14ac:dyDescent="0.25">
      <c r="B20" s="78"/>
      <c r="C20" s="79"/>
      <c r="D20" s="79" t="s">
        <v>69</v>
      </c>
      <c r="E20" s="79" t="s">
        <v>70</v>
      </c>
      <c r="F20" s="79" t="s">
        <v>70</v>
      </c>
      <c r="G20" s="79" t="s">
        <v>70</v>
      </c>
      <c r="H20" s="79" t="s">
        <v>70</v>
      </c>
      <c r="I20" s="79" t="s">
        <v>70</v>
      </c>
      <c r="J20" s="88" t="s">
        <v>70</v>
      </c>
      <c r="K20" s="14"/>
      <c r="T20"/>
    </row>
    <row r="21" spans="2:20" x14ac:dyDescent="0.25">
      <c r="B21" s="84" t="s">
        <v>71</v>
      </c>
      <c r="C21" s="79" t="s">
        <v>72</v>
      </c>
      <c r="D21" s="79" t="s">
        <v>73</v>
      </c>
      <c r="E21" s="79" t="s">
        <v>74</v>
      </c>
      <c r="F21" s="79" t="s">
        <v>74</v>
      </c>
      <c r="G21" s="79" t="s">
        <v>74</v>
      </c>
      <c r="H21" s="79" t="s">
        <v>74</v>
      </c>
      <c r="I21" s="79" t="s">
        <v>74</v>
      </c>
      <c r="J21" s="88" t="s">
        <v>74</v>
      </c>
      <c r="K21" s="14"/>
      <c r="T21"/>
    </row>
    <row r="22" spans="2:20" x14ac:dyDescent="0.25">
      <c r="B22" s="84" t="s">
        <v>75</v>
      </c>
      <c r="C22" s="79" t="s">
        <v>76</v>
      </c>
      <c r="D22" s="79">
        <v>5</v>
      </c>
      <c r="E22" s="33">
        <v>41</v>
      </c>
      <c r="F22" s="33">
        <v>53</v>
      </c>
      <c r="G22" s="33">
        <v>44</v>
      </c>
      <c r="H22" s="33">
        <v>46</v>
      </c>
      <c r="I22" s="33">
        <v>100</v>
      </c>
      <c r="J22" s="38">
        <v>86</v>
      </c>
      <c r="K22" s="14"/>
      <c r="T22"/>
    </row>
    <row r="23" spans="2:20" x14ac:dyDescent="0.25">
      <c r="B23" s="84" t="s">
        <v>81</v>
      </c>
      <c r="C23" s="79" t="s">
        <v>76</v>
      </c>
      <c r="D23" s="79">
        <v>0.05</v>
      </c>
      <c r="E23" s="33">
        <v>0.56000000000000005</v>
      </c>
      <c r="F23" s="33">
        <v>0.55000000000000004</v>
      </c>
      <c r="G23" s="33">
        <v>0.63</v>
      </c>
      <c r="H23" s="33">
        <v>0.56000000000000005</v>
      </c>
      <c r="I23" s="33">
        <v>2.5</v>
      </c>
      <c r="J23" s="38">
        <v>0.55000000000000004</v>
      </c>
      <c r="K23" s="14"/>
      <c r="T23"/>
    </row>
    <row r="24" spans="2:20" x14ac:dyDescent="0.25">
      <c r="B24" s="84" t="s">
        <v>82</v>
      </c>
      <c r="C24" s="79" t="s">
        <v>76</v>
      </c>
      <c r="D24" s="79">
        <v>0.01</v>
      </c>
      <c r="E24" s="33" t="s">
        <v>77</v>
      </c>
      <c r="F24" s="33" t="s">
        <v>77</v>
      </c>
      <c r="G24" s="33" t="s">
        <v>77</v>
      </c>
      <c r="H24" s="33" t="s">
        <v>77</v>
      </c>
      <c r="I24" s="33">
        <v>0.27</v>
      </c>
      <c r="J24" s="38" t="s">
        <v>77</v>
      </c>
      <c r="K24" s="14"/>
      <c r="T24"/>
    </row>
    <row r="25" spans="2:20" x14ac:dyDescent="0.25">
      <c r="B25" s="84" t="s">
        <v>0</v>
      </c>
      <c r="C25" s="79" t="s">
        <v>76</v>
      </c>
      <c r="D25" s="79">
        <v>5</v>
      </c>
      <c r="E25" s="33" t="s">
        <v>78</v>
      </c>
      <c r="F25" s="33" t="s">
        <v>78</v>
      </c>
      <c r="G25" s="33" t="s">
        <v>78</v>
      </c>
      <c r="H25" s="33" t="s">
        <v>78</v>
      </c>
      <c r="I25" s="33" t="s">
        <v>78</v>
      </c>
      <c r="J25" s="38" t="s">
        <v>78</v>
      </c>
      <c r="K25" s="14"/>
      <c r="T25"/>
    </row>
    <row r="26" spans="2:20" x14ac:dyDescent="0.25">
      <c r="B26" s="84" t="s">
        <v>4</v>
      </c>
      <c r="C26" s="79" t="s">
        <v>76</v>
      </c>
      <c r="D26" s="79">
        <v>5</v>
      </c>
      <c r="E26" s="33" t="s">
        <v>78</v>
      </c>
      <c r="F26" s="33" t="s">
        <v>78</v>
      </c>
      <c r="G26" s="33" t="s">
        <v>78</v>
      </c>
      <c r="H26" s="33" t="s">
        <v>78</v>
      </c>
      <c r="I26" s="33" t="s">
        <v>78</v>
      </c>
      <c r="J26" s="38">
        <v>13</v>
      </c>
      <c r="K26" s="14"/>
      <c r="T26"/>
    </row>
    <row r="27" spans="2:20" x14ac:dyDescent="0.25">
      <c r="B27" s="84" t="s">
        <v>83</v>
      </c>
      <c r="C27" s="79" t="s">
        <v>76</v>
      </c>
      <c r="D27" s="79">
        <v>10</v>
      </c>
      <c r="E27" s="33">
        <v>70</v>
      </c>
      <c r="F27" s="33">
        <v>83</v>
      </c>
      <c r="G27" s="33">
        <v>75</v>
      </c>
      <c r="H27" s="33">
        <v>87</v>
      </c>
      <c r="I27" s="33">
        <v>370</v>
      </c>
      <c r="J27" s="38">
        <v>350</v>
      </c>
      <c r="K27" s="14"/>
      <c r="T27"/>
    </row>
    <row r="28" spans="2:20" x14ac:dyDescent="0.25">
      <c r="B28" s="84" t="s">
        <v>84</v>
      </c>
      <c r="C28" s="79" t="s">
        <v>76</v>
      </c>
      <c r="D28" s="79">
        <v>0.1</v>
      </c>
      <c r="E28" s="33" t="s">
        <v>37</v>
      </c>
      <c r="F28" s="33" t="s">
        <v>37</v>
      </c>
      <c r="G28" s="33" t="s">
        <v>37</v>
      </c>
      <c r="H28" s="33" t="s">
        <v>37</v>
      </c>
      <c r="I28" s="33" t="s">
        <v>37</v>
      </c>
      <c r="J28" s="38" t="s">
        <v>37</v>
      </c>
      <c r="K28" s="14"/>
      <c r="T28"/>
    </row>
    <row r="29" spans="2:20" x14ac:dyDescent="0.25">
      <c r="B29" s="84" t="s">
        <v>79</v>
      </c>
      <c r="C29" s="79" t="s">
        <v>76</v>
      </c>
      <c r="D29" s="79">
        <v>5</v>
      </c>
      <c r="E29" s="33" t="s">
        <v>78</v>
      </c>
      <c r="F29" s="33" t="s">
        <v>78</v>
      </c>
      <c r="G29" s="33" t="s">
        <v>78</v>
      </c>
      <c r="H29" s="33" t="s">
        <v>78</v>
      </c>
      <c r="I29" s="33" t="s">
        <v>78</v>
      </c>
      <c r="J29" s="38" t="s">
        <v>78</v>
      </c>
      <c r="K29" s="14"/>
      <c r="T29"/>
    </row>
    <row r="30" spans="2:20" x14ac:dyDescent="0.25">
      <c r="B30" s="84" t="s">
        <v>38</v>
      </c>
      <c r="C30" s="79" t="s">
        <v>80</v>
      </c>
      <c r="D30" s="79">
        <v>0</v>
      </c>
      <c r="E30" s="33">
        <v>8</v>
      </c>
      <c r="F30" s="33">
        <v>7.9</v>
      </c>
      <c r="G30" s="33">
        <v>7.8</v>
      </c>
      <c r="H30" s="33">
        <v>7.8</v>
      </c>
      <c r="I30" s="33">
        <v>7.8</v>
      </c>
      <c r="J30" s="38">
        <v>7.9</v>
      </c>
      <c r="K30" s="14"/>
      <c r="T30"/>
    </row>
    <row r="31" spans="2:20" ht="16.5" thickBot="1" x14ac:dyDescent="0.3">
      <c r="B31" s="85" t="s">
        <v>15</v>
      </c>
      <c r="C31" s="86" t="s">
        <v>76</v>
      </c>
      <c r="D31" s="86">
        <v>0.01</v>
      </c>
      <c r="E31" s="87">
        <v>0.08</v>
      </c>
      <c r="F31" s="87">
        <v>0.13</v>
      </c>
      <c r="G31" s="87">
        <v>0.04</v>
      </c>
      <c r="H31" s="87">
        <v>0.05</v>
      </c>
      <c r="I31" s="87">
        <v>0.05</v>
      </c>
      <c r="J31" s="40">
        <v>0.03</v>
      </c>
      <c r="K31" s="14"/>
      <c r="T31"/>
    </row>
    <row r="32" spans="2:20" x14ac:dyDescent="0.25">
      <c r="B32" s="98" t="s">
        <v>93</v>
      </c>
      <c r="C32" s="99" t="s">
        <v>96</v>
      </c>
      <c r="D32" s="99">
        <v>1</v>
      </c>
      <c r="E32" s="100">
        <v>3</v>
      </c>
      <c r="F32" s="100">
        <v>32</v>
      </c>
      <c r="G32" s="100">
        <v>58</v>
      </c>
      <c r="H32" s="100">
        <v>13</v>
      </c>
      <c r="I32" s="100">
        <v>17</v>
      </c>
      <c r="J32" s="101">
        <v>400</v>
      </c>
    </row>
    <row r="33" spans="2:10" x14ac:dyDescent="0.25">
      <c r="B33" s="84" t="s">
        <v>94</v>
      </c>
      <c r="C33" s="79" t="s">
        <v>96</v>
      </c>
      <c r="D33" s="79">
        <v>1</v>
      </c>
      <c r="E33" s="33">
        <v>6</v>
      </c>
      <c r="F33" s="33">
        <v>32</v>
      </c>
      <c r="G33" s="33">
        <v>58</v>
      </c>
      <c r="H33" s="33">
        <v>19</v>
      </c>
      <c r="I33" s="33">
        <v>17</v>
      </c>
      <c r="J33" s="38">
        <v>400</v>
      </c>
    </row>
    <row r="34" spans="2:10" ht="16.5" thickBot="1" x14ac:dyDescent="0.3">
      <c r="B34" s="85" t="s">
        <v>95</v>
      </c>
      <c r="C34" s="86" t="s">
        <v>96</v>
      </c>
      <c r="D34" s="86">
        <v>1</v>
      </c>
      <c r="E34" s="87">
        <v>23</v>
      </c>
      <c r="F34" s="87">
        <v>51</v>
      </c>
      <c r="G34" s="87">
        <v>66</v>
      </c>
      <c r="H34" s="87">
        <v>17</v>
      </c>
      <c r="I34" s="87">
        <v>130</v>
      </c>
      <c r="J34" s="40">
        <v>79</v>
      </c>
    </row>
  </sheetData>
  <sheetProtection algorithmName="SHA-512" hashValue="ZFgigZ+BO6ORzwYcHHu+7BG8jPMD3eGSRSgHEinB/g9geGzebyXs1qtZwhYcZlh4DfuXYpZp4f2TmnyEvlxxnQ==" saltValue="KZR2zvqCA4vGOhYbr4SZSw==" spinCount="100000" sheet="1" objects="1" scenarios="1" selectLockedCells="1" selectUnlockedCells="1"/>
  <mergeCells count="14">
    <mergeCell ref="S2:S3"/>
    <mergeCell ref="T2:T3"/>
    <mergeCell ref="B16:J16"/>
    <mergeCell ref="B17:J17"/>
    <mergeCell ref="M2:M3"/>
    <mergeCell ref="N2:N3"/>
    <mergeCell ref="O2:O3"/>
    <mergeCell ref="P2:P3"/>
    <mergeCell ref="Q2:Q3"/>
    <mergeCell ref="R2:R3"/>
    <mergeCell ref="B2:G2"/>
    <mergeCell ref="B3:G3"/>
    <mergeCell ref="K2:K3"/>
    <mergeCell ref="L2:L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L11" sqref="L11"/>
    </sheetView>
  </sheetViews>
  <sheetFormatPr defaultColWidth="11" defaultRowHeight="15.75" x14ac:dyDescent="0.25"/>
  <cols>
    <col min="2" max="2" width="18" bestFit="1" customWidth="1"/>
    <col min="3" max="3" width="14.125" bestFit="1" customWidth="1"/>
    <col min="4" max="4" width="16.125" customWidth="1"/>
    <col min="5" max="5" width="10.375" bestFit="1" customWidth="1"/>
    <col min="6" max="6" width="10.625" customWidth="1"/>
  </cols>
  <sheetData>
    <row r="1" spans="1:9" ht="16.5" thickBot="1" x14ac:dyDescent="0.3"/>
    <row r="2" spans="1:9" ht="21" customHeight="1" x14ac:dyDescent="0.25">
      <c r="B2" s="139" t="s">
        <v>22</v>
      </c>
      <c r="C2" s="140"/>
      <c r="D2" s="140"/>
      <c r="E2" s="140"/>
      <c r="F2" s="140"/>
      <c r="G2" s="141"/>
    </row>
    <row r="3" spans="1:9" ht="21" customHeight="1" x14ac:dyDescent="0.25">
      <c r="B3" s="142" t="s">
        <v>52</v>
      </c>
      <c r="C3" s="143"/>
      <c r="D3" s="143"/>
      <c r="E3" s="143"/>
      <c r="F3" s="143"/>
      <c r="G3" s="144"/>
    </row>
    <row r="4" spans="1:9" ht="32.25" thickBot="1" x14ac:dyDescent="0.35">
      <c r="B4" s="16" t="s">
        <v>8</v>
      </c>
      <c r="C4" s="15" t="s">
        <v>16</v>
      </c>
      <c r="D4" s="15" t="s">
        <v>21</v>
      </c>
      <c r="E4" s="15" t="s">
        <v>18</v>
      </c>
      <c r="F4" s="15" t="s">
        <v>19</v>
      </c>
      <c r="G4" s="20" t="s">
        <v>12</v>
      </c>
    </row>
    <row r="5" spans="1:9" x14ac:dyDescent="0.25">
      <c r="B5" s="8" t="s">
        <v>0</v>
      </c>
      <c r="C5" s="11">
        <v>10</v>
      </c>
      <c r="D5" s="2" t="s">
        <v>10</v>
      </c>
      <c r="E5" s="2" t="s">
        <v>10</v>
      </c>
      <c r="F5" s="2" t="s">
        <v>10</v>
      </c>
      <c r="G5" s="3" t="s">
        <v>13</v>
      </c>
    </row>
    <row r="6" spans="1:9" x14ac:dyDescent="0.25">
      <c r="B6" s="9" t="s">
        <v>1</v>
      </c>
      <c r="C6" s="12">
        <v>0.1</v>
      </c>
      <c r="D6" s="2" t="s">
        <v>11</v>
      </c>
      <c r="E6" s="2" t="s">
        <v>11</v>
      </c>
      <c r="F6" s="2" t="s">
        <v>11</v>
      </c>
      <c r="G6" s="3" t="s">
        <v>13</v>
      </c>
    </row>
    <row r="7" spans="1:9" x14ac:dyDescent="0.25">
      <c r="B7" s="9" t="s">
        <v>2</v>
      </c>
      <c r="C7" s="12">
        <v>150</v>
      </c>
      <c r="D7" s="2" t="s">
        <v>9</v>
      </c>
      <c r="E7" s="4" t="s">
        <v>9</v>
      </c>
      <c r="F7" s="4" t="s">
        <v>9</v>
      </c>
      <c r="G7" s="3" t="s">
        <v>13</v>
      </c>
    </row>
    <row r="8" spans="1:9" x14ac:dyDescent="0.25">
      <c r="B8" s="17" t="s">
        <v>15</v>
      </c>
      <c r="C8" s="12">
        <v>2</v>
      </c>
      <c r="D8" s="2">
        <v>2</v>
      </c>
      <c r="E8" s="4">
        <v>0.02</v>
      </c>
      <c r="F8" s="4">
        <v>0.02</v>
      </c>
      <c r="G8" s="3" t="s">
        <v>13</v>
      </c>
    </row>
    <row r="9" spans="1:9" x14ac:dyDescent="0.25">
      <c r="B9" s="9" t="s">
        <v>5</v>
      </c>
      <c r="C9" s="12">
        <v>10</v>
      </c>
      <c r="D9" s="5">
        <v>3.17</v>
      </c>
      <c r="E9" s="5">
        <v>3.48</v>
      </c>
      <c r="F9" s="5">
        <v>2.97</v>
      </c>
      <c r="G9" s="3" t="s">
        <v>13</v>
      </c>
    </row>
    <row r="10" spans="1:9" x14ac:dyDescent="0.25">
      <c r="B10" s="9" t="s">
        <v>3</v>
      </c>
      <c r="C10" s="12" t="s">
        <v>7</v>
      </c>
      <c r="D10" s="5">
        <v>7.8</v>
      </c>
      <c r="E10" s="5">
        <v>7.94</v>
      </c>
      <c r="F10" s="5">
        <v>7.55</v>
      </c>
      <c r="G10" s="3" t="s">
        <v>13</v>
      </c>
    </row>
    <row r="11" spans="1:9" x14ac:dyDescent="0.25">
      <c r="B11" s="9" t="s">
        <v>6</v>
      </c>
      <c r="C11" s="12">
        <v>0.5</v>
      </c>
      <c r="D11" s="5">
        <v>2.5000000000000001E-2</v>
      </c>
      <c r="E11" s="5">
        <v>0.04</v>
      </c>
      <c r="F11" s="5">
        <v>0.02</v>
      </c>
      <c r="G11" s="3" t="s">
        <v>13</v>
      </c>
    </row>
    <row r="12" spans="1:9" ht="16.5" thickBot="1" x14ac:dyDescent="0.3">
      <c r="B12" s="10" t="s">
        <v>4</v>
      </c>
      <c r="C12" s="13">
        <v>10</v>
      </c>
      <c r="D12" s="6">
        <v>1.25</v>
      </c>
      <c r="E12" s="6">
        <v>2</v>
      </c>
      <c r="F12" s="6">
        <v>1</v>
      </c>
      <c r="G12" s="7" t="s">
        <v>13</v>
      </c>
    </row>
    <row r="13" spans="1:9" x14ac:dyDescent="0.25">
      <c r="A13" s="14"/>
      <c r="B13" s="18" t="s">
        <v>23</v>
      </c>
      <c r="C13" s="14"/>
      <c r="D13" s="14"/>
      <c r="E13" s="14"/>
      <c r="F13" s="14"/>
      <c r="G13" s="14"/>
    </row>
    <row r="14" spans="1:9" x14ac:dyDescent="0.25">
      <c r="A14" s="14"/>
      <c r="B14" s="1" t="s">
        <v>14</v>
      </c>
      <c r="C14" s="14"/>
      <c r="D14" s="14"/>
      <c r="E14" s="14"/>
      <c r="F14" s="14"/>
      <c r="G14" s="14"/>
    </row>
    <row r="15" spans="1:9" ht="16.5" thickBot="1" x14ac:dyDescent="0.3"/>
    <row r="16" spans="1:9" ht="23.25" x14ac:dyDescent="0.35">
      <c r="A16" s="145" t="s">
        <v>85</v>
      </c>
      <c r="B16" s="146"/>
      <c r="C16" s="146"/>
      <c r="D16" s="146"/>
      <c r="E16" s="146"/>
      <c r="F16" s="146"/>
      <c r="G16" s="146"/>
      <c r="H16" s="146"/>
      <c r="I16" s="147"/>
    </row>
    <row r="17" spans="1:9" ht="23.25" x14ac:dyDescent="0.35">
      <c r="A17" s="148" t="s">
        <v>88</v>
      </c>
      <c r="B17" s="149"/>
      <c r="C17" s="149"/>
      <c r="D17" s="149"/>
      <c r="E17" s="149"/>
      <c r="F17" s="149"/>
      <c r="G17" s="149"/>
      <c r="H17" s="149"/>
      <c r="I17" s="91"/>
    </row>
    <row r="18" spans="1:9" x14ac:dyDescent="0.25">
      <c r="A18" s="78"/>
      <c r="B18" s="79"/>
      <c r="C18" s="79"/>
      <c r="D18" s="80" t="s">
        <v>61</v>
      </c>
      <c r="E18" s="80" t="s">
        <v>63</v>
      </c>
      <c r="F18" s="80" t="s">
        <v>64</v>
      </c>
      <c r="G18" s="80" t="s">
        <v>65</v>
      </c>
      <c r="H18" s="80" t="s">
        <v>66</v>
      </c>
      <c r="I18" s="81" t="s">
        <v>67</v>
      </c>
    </row>
    <row r="19" spans="1:9" x14ac:dyDescent="0.25">
      <c r="A19" s="78"/>
      <c r="B19" s="79"/>
      <c r="C19" s="79" t="s">
        <v>68</v>
      </c>
      <c r="D19" s="82">
        <v>42684</v>
      </c>
      <c r="E19" s="82">
        <v>42684</v>
      </c>
      <c r="F19" s="82">
        <v>42684</v>
      </c>
      <c r="G19" s="82">
        <v>42684</v>
      </c>
      <c r="H19" s="82">
        <v>42684</v>
      </c>
      <c r="I19" s="83">
        <v>42684</v>
      </c>
    </row>
    <row r="20" spans="1:9" x14ac:dyDescent="0.25">
      <c r="A20" s="78"/>
      <c r="B20" s="79"/>
      <c r="C20" s="79" t="s">
        <v>69</v>
      </c>
      <c r="D20" s="79" t="s">
        <v>70</v>
      </c>
      <c r="E20" s="79" t="s">
        <v>70</v>
      </c>
      <c r="F20" s="79" t="s">
        <v>70</v>
      </c>
      <c r="G20" s="79" t="s">
        <v>70</v>
      </c>
      <c r="H20" s="79" t="s">
        <v>70</v>
      </c>
      <c r="I20" s="88" t="s">
        <v>70</v>
      </c>
    </row>
    <row r="21" spans="1:9" x14ac:dyDescent="0.25">
      <c r="A21" s="84" t="s">
        <v>71</v>
      </c>
      <c r="B21" s="79" t="s">
        <v>72</v>
      </c>
      <c r="C21" s="79" t="s">
        <v>73</v>
      </c>
      <c r="D21" s="79" t="s">
        <v>74</v>
      </c>
      <c r="E21" s="79" t="s">
        <v>74</v>
      </c>
      <c r="F21" s="79" t="s">
        <v>74</v>
      </c>
      <c r="G21" s="79" t="s">
        <v>74</v>
      </c>
      <c r="H21" s="79" t="s">
        <v>74</v>
      </c>
      <c r="I21" s="88" t="s">
        <v>74</v>
      </c>
    </row>
    <row r="22" spans="1:9" x14ac:dyDescent="0.25">
      <c r="A22" s="84" t="s">
        <v>75</v>
      </c>
      <c r="B22" s="79" t="s">
        <v>76</v>
      </c>
      <c r="C22" s="79">
        <v>5</v>
      </c>
      <c r="D22" s="33">
        <v>40</v>
      </c>
      <c r="E22" s="33">
        <v>50</v>
      </c>
      <c r="F22" s="33">
        <v>42</v>
      </c>
      <c r="G22" s="33">
        <v>45</v>
      </c>
      <c r="H22" s="33">
        <v>200</v>
      </c>
      <c r="I22" s="38">
        <v>140</v>
      </c>
    </row>
    <row r="23" spans="1:9" x14ac:dyDescent="0.25">
      <c r="A23" s="84" t="s">
        <v>81</v>
      </c>
      <c r="B23" s="79" t="s">
        <v>76</v>
      </c>
      <c r="C23" s="79">
        <v>0.05</v>
      </c>
      <c r="D23" s="33">
        <v>0.38</v>
      </c>
      <c r="E23" s="33">
        <v>0.37</v>
      </c>
      <c r="F23" s="33">
        <v>0.4</v>
      </c>
      <c r="G23" s="33">
        <v>0.32</v>
      </c>
      <c r="H23" s="33">
        <v>0.98</v>
      </c>
      <c r="I23" s="38">
        <v>0.83</v>
      </c>
    </row>
    <row r="24" spans="1:9" x14ac:dyDescent="0.25">
      <c r="A24" s="84" t="s">
        <v>82</v>
      </c>
      <c r="B24" s="79" t="s">
        <v>76</v>
      </c>
      <c r="C24" s="79">
        <v>0.01</v>
      </c>
      <c r="D24" s="33" t="s">
        <v>77</v>
      </c>
      <c r="E24" s="33">
        <v>0.01</v>
      </c>
      <c r="F24" s="33">
        <v>0.01</v>
      </c>
      <c r="G24" s="33">
        <v>0.02</v>
      </c>
      <c r="H24" s="33">
        <v>0.02</v>
      </c>
      <c r="I24" s="38" t="s">
        <v>77</v>
      </c>
    </row>
    <row r="25" spans="1:9" x14ac:dyDescent="0.25">
      <c r="A25" s="84" t="s">
        <v>0</v>
      </c>
      <c r="B25" s="79" t="s">
        <v>76</v>
      </c>
      <c r="C25" s="79">
        <v>5</v>
      </c>
      <c r="D25" s="33" t="s">
        <v>78</v>
      </c>
      <c r="E25" s="33" t="s">
        <v>78</v>
      </c>
      <c r="F25" s="33" t="s">
        <v>78</v>
      </c>
      <c r="G25" s="33" t="s">
        <v>78</v>
      </c>
      <c r="H25" s="33" t="s">
        <v>78</v>
      </c>
      <c r="I25" s="38" t="s">
        <v>78</v>
      </c>
    </row>
    <row r="26" spans="1:9" x14ac:dyDescent="0.25">
      <c r="A26" s="84" t="s">
        <v>4</v>
      </c>
      <c r="B26" s="79" t="s">
        <v>76</v>
      </c>
      <c r="C26" s="79">
        <v>5</v>
      </c>
      <c r="D26" s="33" t="s">
        <v>78</v>
      </c>
      <c r="E26" s="33" t="s">
        <v>78</v>
      </c>
      <c r="F26" s="33" t="s">
        <v>78</v>
      </c>
      <c r="G26" s="33" t="s">
        <v>78</v>
      </c>
      <c r="H26" s="33" t="s">
        <v>78</v>
      </c>
      <c r="I26" s="38">
        <v>15</v>
      </c>
    </row>
    <row r="27" spans="1:9" x14ac:dyDescent="0.25">
      <c r="A27" s="84" t="s">
        <v>83</v>
      </c>
      <c r="B27" s="79" t="s">
        <v>76</v>
      </c>
      <c r="C27" s="79">
        <v>10</v>
      </c>
      <c r="D27" s="33">
        <v>86</v>
      </c>
      <c r="E27" s="33">
        <v>83</v>
      </c>
      <c r="F27" s="33">
        <v>71</v>
      </c>
      <c r="G27" s="33">
        <v>77</v>
      </c>
      <c r="H27" s="33">
        <v>400</v>
      </c>
      <c r="I27" s="38">
        <v>280</v>
      </c>
    </row>
    <row r="28" spans="1:9" x14ac:dyDescent="0.25">
      <c r="A28" s="84" t="s">
        <v>84</v>
      </c>
      <c r="B28" s="79" t="s">
        <v>76</v>
      </c>
      <c r="C28" s="79">
        <v>0.1</v>
      </c>
      <c r="D28" s="33" t="s">
        <v>37</v>
      </c>
      <c r="E28" s="33" t="s">
        <v>37</v>
      </c>
      <c r="F28" s="33" t="s">
        <v>37</v>
      </c>
      <c r="G28" s="33" t="s">
        <v>37</v>
      </c>
      <c r="H28" s="33">
        <v>0.1</v>
      </c>
      <c r="I28" s="38" t="s">
        <v>37</v>
      </c>
    </row>
    <row r="29" spans="1:9" x14ac:dyDescent="0.25">
      <c r="A29" s="84" t="s">
        <v>79</v>
      </c>
      <c r="B29" s="79" t="s">
        <v>76</v>
      </c>
      <c r="C29" s="79">
        <v>5</v>
      </c>
      <c r="D29" s="33" t="s">
        <v>78</v>
      </c>
      <c r="E29" s="33" t="s">
        <v>78</v>
      </c>
      <c r="F29" s="33" t="s">
        <v>78</v>
      </c>
      <c r="G29" s="33" t="s">
        <v>78</v>
      </c>
      <c r="H29" s="33" t="s">
        <v>78</v>
      </c>
      <c r="I29" s="38" t="s">
        <v>78</v>
      </c>
    </row>
    <row r="30" spans="1:9" ht="16.5" thickBot="1" x14ac:dyDescent="0.3">
      <c r="A30" s="85" t="s">
        <v>38</v>
      </c>
      <c r="B30" s="86" t="s">
        <v>80</v>
      </c>
      <c r="C30" s="86">
        <v>0</v>
      </c>
      <c r="D30" s="87">
        <v>7.3</v>
      </c>
      <c r="E30" s="87">
        <v>7.7</v>
      </c>
      <c r="F30" s="87">
        <v>7.8</v>
      </c>
      <c r="G30" s="87">
        <v>7.6</v>
      </c>
      <c r="H30" s="87">
        <v>8.3000000000000007</v>
      </c>
      <c r="I30" s="40">
        <v>7.9</v>
      </c>
    </row>
    <row r="31" spans="1:9" x14ac:dyDescent="0.25">
      <c r="A31" s="98" t="s">
        <v>93</v>
      </c>
      <c r="B31" s="99" t="s">
        <v>96</v>
      </c>
      <c r="C31" s="99">
        <v>1</v>
      </c>
      <c r="D31" s="100">
        <v>1</v>
      </c>
      <c r="E31" s="100" t="s">
        <v>105</v>
      </c>
      <c r="F31" s="100">
        <v>16</v>
      </c>
      <c r="G31" s="100">
        <v>19</v>
      </c>
      <c r="H31" s="100">
        <v>24</v>
      </c>
      <c r="I31" s="101">
        <v>80</v>
      </c>
    </row>
    <row r="32" spans="1:9" x14ac:dyDescent="0.25">
      <c r="A32" s="84" t="s">
        <v>94</v>
      </c>
      <c r="B32" s="79" t="s">
        <v>96</v>
      </c>
      <c r="C32" s="79">
        <v>1</v>
      </c>
      <c r="D32" s="33">
        <v>1</v>
      </c>
      <c r="E32" s="33" t="s">
        <v>105</v>
      </c>
      <c r="F32" s="33">
        <v>16</v>
      </c>
      <c r="G32" s="33">
        <v>19</v>
      </c>
      <c r="H32" s="33">
        <v>24</v>
      </c>
      <c r="I32" s="38">
        <v>80</v>
      </c>
    </row>
    <row r="33" spans="1:9" ht="16.5" thickBot="1" x14ac:dyDescent="0.3">
      <c r="A33" s="85" t="s">
        <v>95</v>
      </c>
      <c r="B33" s="86" t="s">
        <v>96</v>
      </c>
      <c r="C33" s="86">
        <v>1</v>
      </c>
      <c r="D33" s="87">
        <v>3</v>
      </c>
      <c r="E33" s="87">
        <v>2</v>
      </c>
      <c r="F33" s="87">
        <v>2</v>
      </c>
      <c r="G33" s="87">
        <v>8</v>
      </c>
      <c r="H33" s="87">
        <v>7</v>
      </c>
      <c r="I33" s="40">
        <v>56</v>
      </c>
    </row>
    <row r="34" spans="1:9" x14ac:dyDescent="0.25">
      <c r="A34" s="102" t="s">
        <v>99</v>
      </c>
      <c r="B34" s="103" t="s">
        <v>97</v>
      </c>
      <c r="C34" s="103" t="s">
        <v>98</v>
      </c>
      <c r="D34" s="104" t="s">
        <v>98</v>
      </c>
      <c r="E34" s="104" t="s">
        <v>98</v>
      </c>
      <c r="F34" s="104" t="s">
        <v>98</v>
      </c>
      <c r="G34" s="104" t="s">
        <v>98</v>
      </c>
      <c r="H34" s="104" t="s">
        <v>98</v>
      </c>
      <c r="I34" s="105" t="s">
        <v>98</v>
      </c>
    </row>
    <row r="35" spans="1:9" x14ac:dyDescent="0.25">
      <c r="A35" s="94" t="s">
        <v>100</v>
      </c>
      <c r="B35" s="95" t="s">
        <v>97</v>
      </c>
      <c r="C35" s="95" t="s">
        <v>98</v>
      </c>
      <c r="D35" s="96">
        <v>840</v>
      </c>
      <c r="E35" s="96">
        <v>880</v>
      </c>
      <c r="F35" s="96">
        <v>580</v>
      </c>
      <c r="G35" s="96">
        <v>440</v>
      </c>
      <c r="H35" s="96">
        <v>3350</v>
      </c>
      <c r="I35" s="97">
        <v>2650</v>
      </c>
    </row>
    <row r="36" spans="1:9" ht="16.5" thickBot="1" x14ac:dyDescent="0.3">
      <c r="A36" s="85" t="s">
        <v>101</v>
      </c>
      <c r="B36" s="86" t="s">
        <v>97</v>
      </c>
      <c r="C36" s="86" t="s">
        <v>98</v>
      </c>
      <c r="D36" s="87">
        <v>3550</v>
      </c>
      <c r="E36" s="87">
        <v>4150</v>
      </c>
      <c r="F36" s="87">
        <v>3350</v>
      </c>
      <c r="G36" s="87">
        <v>4400</v>
      </c>
      <c r="H36" s="87">
        <v>820</v>
      </c>
      <c r="I36" s="40">
        <v>4900</v>
      </c>
    </row>
  </sheetData>
  <sheetProtection algorithmName="SHA-512" hashValue="jHFSgCA0VjDaRqUFhRi5DhsFnf3p8Tjs50bKJu9XfNHlyhXMoTjfbxMmeso/Pq9VpYujR0LSJJQpfZN8vb5sYg==" saltValue="GGumFo2p1XNgZBb98e9+dw==" spinCount="100000" sheet="1" objects="1" scenarios="1" selectLockedCells="1" selectUnlockedCells="1"/>
  <mergeCells count="4">
    <mergeCell ref="A17:H17"/>
    <mergeCell ref="B2:G2"/>
    <mergeCell ref="B3:G3"/>
    <mergeCell ref="A16:I16"/>
  </mergeCells>
  <phoneticPr fontId="4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Document tracking</vt:lpstr>
      <vt:lpstr>June 2017</vt:lpstr>
      <vt:lpstr>May 2017 </vt:lpstr>
      <vt:lpstr>April 2017</vt:lpstr>
      <vt:lpstr>March 2017</vt:lpstr>
      <vt:lpstr>February 2017</vt:lpstr>
      <vt:lpstr> January 2017</vt:lpstr>
      <vt:lpstr>December 2016</vt:lpstr>
      <vt:lpstr>November 2016</vt:lpstr>
      <vt:lpstr>October 2016</vt:lpstr>
      <vt:lpstr>September 2016</vt:lpstr>
      <vt:lpstr>August 2016</vt:lpstr>
      <vt:lpstr>July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Corling</dc:creator>
  <cp:lastModifiedBy>Victoria Corling</cp:lastModifiedBy>
  <cp:lastPrinted>2016-12-16T03:02:57Z</cp:lastPrinted>
  <dcterms:created xsi:type="dcterms:W3CDTF">2016-12-02T10:01:40Z</dcterms:created>
  <dcterms:modified xsi:type="dcterms:W3CDTF">2017-07-17T04:48:18Z</dcterms:modified>
  <cp:contentStatus/>
</cp:coreProperties>
</file>